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1"/>
  </bookViews>
  <sheets>
    <sheet name="ΛΕΒΑΔΕΩΝ 40.000" sheetId="1" r:id="rId1"/>
    <sheet name="Φύλλο2" sheetId="2" r:id="rId2"/>
  </sheets>
  <definedNames>
    <definedName name="_xlnm.Print_Area" localSheetId="0">'ΛΕΒΑΔΕΩΝ 40.000'!$K$3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57" i="2"/>
  <c r="J57"/>
  <c r="I57"/>
  <c r="H57"/>
  <c r="K56"/>
  <c r="J56"/>
  <c r="I56"/>
  <c r="H56"/>
  <c r="K55"/>
  <c r="J55"/>
  <c r="I55"/>
  <c r="H55"/>
  <c r="K54"/>
  <c r="J54"/>
  <c r="I54"/>
  <c r="H54"/>
  <c r="K53"/>
  <c r="J53"/>
  <c r="I53"/>
  <c r="H53"/>
  <c r="K50"/>
  <c r="J50"/>
  <c r="I50"/>
  <c r="H50"/>
  <c r="K49"/>
  <c r="J49"/>
  <c r="I49"/>
  <c r="H49"/>
  <c r="K48"/>
  <c r="J48"/>
  <c r="I48"/>
  <c r="H48"/>
  <c r="K47"/>
  <c r="J47"/>
  <c r="I47"/>
  <c r="H47"/>
  <c r="K46"/>
  <c r="J46"/>
  <c r="I46"/>
  <c r="H46"/>
  <c r="K45"/>
  <c r="J45"/>
  <c r="I45"/>
  <c r="H45"/>
  <c r="K42"/>
  <c r="J42"/>
  <c r="I42"/>
  <c r="H42"/>
  <c r="K41"/>
  <c r="J41"/>
  <c r="I41"/>
  <c r="H41"/>
  <c r="K39"/>
  <c r="J39"/>
  <c r="I39"/>
  <c r="H39"/>
  <c r="K38"/>
  <c r="J38"/>
  <c r="I38"/>
  <c r="H38"/>
  <c r="K37"/>
  <c r="J37"/>
  <c r="I37"/>
  <c r="H37"/>
  <c r="K36"/>
  <c r="J36"/>
  <c r="I36"/>
  <c r="H36"/>
  <c r="K33"/>
  <c r="J33"/>
  <c r="I33"/>
  <c r="H33"/>
  <c r="K32"/>
  <c r="J32"/>
  <c r="I32"/>
  <c r="H32"/>
  <c r="K31"/>
  <c r="J31"/>
  <c r="I31"/>
  <c r="H31"/>
  <c r="K28"/>
  <c r="J28"/>
  <c r="I28"/>
  <c r="H28"/>
  <c r="K27"/>
  <c r="J27"/>
  <c r="I27"/>
  <c r="H27"/>
  <c r="G27"/>
  <c r="L27" s="1"/>
  <c r="M27" s="1"/>
  <c r="K26"/>
  <c r="J26"/>
  <c r="I26"/>
  <c r="H26"/>
  <c r="G26"/>
  <c r="L26" s="1"/>
  <c r="M26" s="1"/>
  <c r="K25"/>
  <c r="J25"/>
  <c r="I25"/>
  <c r="H25"/>
  <c r="K22"/>
  <c r="J22"/>
  <c r="I22"/>
  <c r="H22"/>
  <c r="G22"/>
  <c r="L22" s="1"/>
  <c r="M22" s="1"/>
  <c r="K21"/>
  <c r="J21"/>
  <c r="I21"/>
  <c r="H21"/>
  <c r="K18"/>
  <c r="J18"/>
  <c r="I18"/>
  <c r="H18"/>
  <c r="K17"/>
  <c r="J17"/>
  <c r="I17"/>
  <c r="H17"/>
  <c r="G17"/>
  <c r="L17" s="1"/>
  <c r="M17" s="1"/>
  <c r="K16"/>
  <c r="J16"/>
  <c r="I16"/>
  <c r="H16"/>
  <c r="G16"/>
  <c r="L16" s="1"/>
  <c r="M16" s="1"/>
  <c r="K15"/>
  <c r="J15"/>
  <c r="I15"/>
  <c r="H15"/>
  <c r="G15"/>
  <c r="L15" s="1"/>
  <c r="M15" s="1"/>
  <c r="K14"/>
  <c r="J14"/>
  <c r="I14"/>
  <c r="H14"/>
  <c r="K13"/>
  <c r="J13"/>
  <c r="I13"/>
  <c r="H13"/>
  <c r="L13" s="1"/>
  <c r="M13" s="1"/>
  <c r="G13"/>
  <c r="K12"/>
  <c r="J12"/>
  <c r="I12"/>
  <c r="H12"/>
  <c r="G12"/>
  <c r="L12" s="1"/>
  <c r="M12" s="1"/>
  <c r="O11"/>
  <c r="G11"/>
  <c r="G55" s="1"/>
  <c r="L55" s="1"/>
  <c r="M55" s="1"/>
  <c r="K50" i="1"/>
  <c r="J50"/>
  <c r="I50"/>
  <c r="H50"/>
  <c r="K49"/>
  <c r="J49"/>
  <c r="I49"/>
  <c r="H49"/>
  <c r="K48"/>
  <c r="J48"/>
  <c r="I48"/>
  <c r="H48"/>
  <c r="K47"/>
  <c r="J47"/>
  <c r="I47"/>
  <c r="H47"/>
  <c r="K46"/>
  <c r="J46"/>
  <c r="I46"/>
  <c r="H46"/>
  <c r="K43"/>
  <c r="J43"/>
  <c r="I43"/>
  <c r="H43"/>
  <c r="K42"/>
  <c r="J42"/>
  <c r="I42"/>
  <c r="H42"/>
  <c r="K41"/>
  <c r="J41"/>
  <c r="I41"/>
  <c r="H41"/>
  <c r="K40"/>
  <c r="J40"/>
  <c r="I40"/>
  <c r="H40"/>
  <c r="K39"/>
  <c r="J39"/>
  <c r="I39"/>
  <c r="H39"/>
  <c r="K38"/>
  <c r="J38"/>
  <c r="I38"/>
  <c r="H38"/>
  <c r="K35"/>
  <c r="J35"/>
  <c r="I35"/>
  <c r="H35"/>
  <c r="K34"/>
  <c r="J34"/>
  <c r="I34"/>
  <c r="H34"/>
  <c r="K32"/>
  <c r="J32"/>
  <c r="I32"/>
  <c r="H32"/>
  <c r="K31"/>
  <c r="J31"/>
  <c r="I31"/>
  <c r="H31"/>
  <c r="K30"/>
  <c r="J30"/>
  <c r="I30"/>
  <c r="H30"/>
  <c r="K29"/>
  <c r="J29"/>
  <c r="I29"/>
  <c r="H29"/>
  <c r="K26"/>
  <c r="J26"/>
  <c r="I26"/>
  <c r="H26"/>
  <c r="K25"/>
  <c r="J25"/>
  <c r="I25"/>
  <c r="H25"/>
  <c r="K24"/>
  <c r="J24"/>
  <c r="I24"/>
  <c r="H24"/>
  <c r="K21"/>
  <c r="J21"/>
  <c r="I21"/>
  <c r="H21"/>
  <c r="K20"/>
  <c r="J20"/>
  <c r="I20"/>
  <c r="H20"/>
  <c r="K19"/>
  <c r="J19"/>
  <c r="I19"/>
  <c r="H19"/>
  <c r="K18"/>
  <c r="J18"/>
  <c r="I18"/>
  <c r="H18"/>
  <c r="K15"/>
  <c r="J15"/>
  <c r="I15"/>
  <c r="H15"/>
  <c r="K14"/>
  <c r="J14"/>
  <c r="I14"/>
  <c r="H14"/>
  <c r="K11"/>
  <c r="J11"/>
  <c r="I11"/>
  <c r="H11"/>
  <c r="K10"/>
  <c r="J10"/>
  <c r="I10"/>
  <c r="H10"/>
  <c r="K9"/>
  <c r="J9"/>
  <c r="I9"/>
  <c r="H9"/>
  <c r="K8"/>
  <c r="J8"/>
  <c r="I8"/>
  <c r="H8"/>
  <c r="K7"/>
  <c r="J7"/>
  <c r="I7"/>
  <c r="H7"/>
  <c r="K6"/>
  <c r="J6"/>
  <c r="I6"/>
  <c r="H6"/>
  <c r="K5"/>
  <c r="J5"/>
  <c r="I5"/>
  <c r="H5"/>
  <c r="O4"/>
  <c r="G4"/>
  <c r="G47" s="1"/>
  <c r="L47" s="1"/>
  <c r="M47" s="1"/>
  <c r="G5" l="1"/>
  <c r="L5" s="1"/>
  <c r="M5" s="1"/>
  <c r="G6"/>
  <c r="L6" s="1"/>
  <c r="M6" s="1"/>
  <c r="G10"/>
  <c r="L10" s="1"/>
  <c r="M10" s="1"/>
  <c r="G20"/>
  <c r="L20" s="1"/>
  <c r="M20" s="1"/>
  <c r="G30"/>
  <c r="L30" s="1"/>
  <c r="M30" s="1"/>
  <c r="G35"/>
  <c r="L35" s="1"/>
  <c r="M35" s="1"/>
  <c r="G48"/>
  <c r="L48" s="1"/>
  <c r="M48" s="1"/>
  <c r="G14" i="2"/>
  <c r="L14" s="1"/>
  <c r="M14" s="1"/>
  <c r="M19" s="1"/>
  <c r="U44" s="1"/>
  <c r="G18"/>
  <c r="L18" s="1"/>
  <c r="M18" s="1"/>
  <c r="G21"/>
  <c r="L21" s="1"/>
  <c r="M21" s="1"/>
  <c r="M23" s="1"/>
  <c r="G28"/>
  <c r="L28" s="1"/>
  <c r="M28" s="1"/>
  <c r="G31"/>
  <c r="L31" s="1"/>
  <c r="M31" s="1"/>
  <c r="M34" s="1"/>
  <c r="U46" s="1"/>
  <c r="G38"/>
  <c r="L38" s="1"/>
  <c r="M38" s="1"/>
  <c r="G56"/>
  <c r="L56" s="1"/>
  <c r="M56" s="1"/>
  <c r="G7" i="1"/>
  <c r="L7" s="1"/>
  <c r="M7" s="1"/>
  <c r="G11"/>
  <c r="L11" s="1"/>
  <c r="M11" s="1"/>
  <c r="G14"/>
  <c r="L14" s="1"/>
  <c r="M14" s="1"/>
  <c r="M16" s="1"/>
  <c r="G21"/>
  <c r="L21" s="1"/>
  <c r="M21" s="1"/>
  <c r="G24"/>
  <c r="L24" s="1"/>
  <c r="M24" s="1"/>
  <c r="G31"/>
  <c r="L31" s="1"/>
  <c r="M31" s="1"/>
  <c r="G49"/>
  <c r="L49" s="1"/>
  <c r="M49" s="1"/>
  <c r="G25" i="2"/>
  <c r="L25" s="1"/>
  <c r="M25" s="1"/>
  <c r="M29" s="1"/>
  <c r="G32"/>
  <c r="L32" s="1"/>
  <c r="M32" s="1"/>
  <c r="G39"/>
  <c r="L39" s="1"/>
  <c r="M39" s="1"/>
  <c r="G53"/>
  <c r="L53" s="1"/>
  <c r="M53" s="1"/>
  <c r="M58" s="1"/>
  <c r="G57"/>
  <c r="L57" s="1"/>
  <c r="M57" s="1"/>
  <c r="G15" i="1"/>
  <c r="L15" s="1"/>
  <c r="M15" s="1"/>
  <c r="G18"/>
  <c r="L18" s="1"/>
  <c r="M18" s="1"/>
  <c r="M22" s="1"/>
  <c r="U38" s="1"/>
  <c r="G25"/>
  <c r="L25" s="1"/>
  <c r="M25" s="1"/>
  <c r="G32"/>
  <c r="L32" s="1"/>
  <c r="M32" s="1"/>
  <c r="G46"/>
  <c r="L46" s="1"/>
  <c r="M46" s="1"/>
  <c r="G50"/>
  <c r="L50" s="1"/>
  <c r="M50" s="1"/>
  <c r="G33" i="2"/>
  <c r="L33" s="1"/>
  <c r="M33" s="1"/>
  <c r="G36"/>
  <c r="L36" s="1"/>
  <c r="M36" s="1"/>
  <c r="G41"/>
  <c r="L41" s="1"/>
  <c r="M41" s="1"/>
  <c r="G45"/>
  <c r="L45" s="1"/>
  <c r="M45" s="1"/>
  <c r="M51" s="1"/>
  <c r="U48" s="1"/>
  <c r="G46"/>
  <c r="L46" s="1"/>
  <c r="M46" s="1"/>
  <c r="G47"/>
  <c r="L47" s="1"/>
  <c r="M47" s="1"/>
  <c r="G48"/>
  <c r="L48" s="1"/>
  <c r="M48" s="1"/>
  <c r="G49"/>
  <c r="L49" s="1"/>
  <c r="M49" s="1"/>
  <c r="G50"/>
  <c r="L50" s="1"/>
  <c r="M50" s="1"/>
  <c r="G54"/>
  <c r="L54" s="1"/>
  <c r="M54" s="1"/>
  <c r="G8" i="1"/>
  <c r="L8" s="1"/>
  <c r="M8" s="1"/>
  <c r="G9"/>
  <c r="L9" s="1"/>
  <c r="M9" s="1"/>
  <c r="G19"/>
  <c r="L19" s="1"/>
  <c r="M19" s="1"/>
  <c r="G26"/>
  <c r="L26" s="1"/>
  <c r="M26" s="1"/>
  <c r="G29"/>
  <c r="L29" s="1"/>
  <c r="M29" s="1"/>
  <c r="G34"/>
  <c r="L34" s="1"/>
  <c r="M34" s="1"/>
  <c r="M36" s="1"/>
  <c r="U40" s="1"/>
  <c r="G38"/>
  <c r="L38" s="1"/>
  <c r="M38" s="1"/>
  <c r="G39"/>
  <c r="L39" s="1"/>
  <c r="M39" s="1"/>
  <c r="G40"/>
  <c r="L40" s="1"/>
  <c r="M40" s="1"/>
  <c r="G41"/>
  <c r="L41" s="1"/>
  <c r="M41" s="1"/>
  <c r="G42"/>
  <c r="L42" s="1"/>
  <c r="M42" s="1"/>
  <c r="G43"/>
  <c r="L43" s="1"/>
  <c r="M43" s="1"/>
  <c r="G37" i="2"/>
  <c r="L37" s="1"/>
  <c r="M37" s="1"/>
  <c r="G42"/>
  <c r="L42" s="1"/>
  <c r="M42" s="1"/>
  <c r="U49" l="1"/>
  <c r="M12" i="1"/>
  <c r="U37" s="1"/>
  <c r="M44"/>
  <c r="U41" s="1"/>
  <c r="U45" i="2"/>
  <c r="M43"/>
  <c r="U47" s="1"/>
  <c r="U50" s="1"/>
  <c r="M51" i="1"/>
  <c r="M27"/>
  <c r="U39" s="1"/>
  <c r="M52" l="1"/>
  <c r="M55" s="1"/>
  <c r="U42"/>
  <c r="U43" s="1"/>
  <c r="M59" i="2"/>
  <c r="M62" s="1"/>
</calcChain>
</file>

<file path=xl/sharedStrings.xml><?xml version="1.0" encoding="utf-8"?>
<sst xmlns="http://schemas.openxmlformats.org/spreadsheetml/2006/main" count="180" uniqueCount="84">
  <si>
    <t>ΑΝΘΡΩΠΟΗΜΕΡΕΣ ΑΠΑΣΧΟΛΗΣΗΣ ΑΝΑ ΔΡΑΣΤΗΡΙΟΤΗΤΑ ΚΑΙ ΣΤΕΛΕΧΗ</t>
  </si>
  <si>
    <t>ΔΑΠΑΝΗ ΑΝΑ ΣΤΕΛΕΧΟΣ ΚΑΙ ΔΡΑΣΗ</t>
  </si>
  <si>
    <t>ΣΥΝΟΛΟ ΔΑΠΑΝΗΣ</t>
  </si>
  <si>
    <t>ΣΥΝΟΛΟ ΔΑΠΑΝΗΣ ΜΕ ΦΠΑ</t>
  </si>
  <si>
    <t>ΗΜΕΡΗΣΙΑ ΔΑΠΑΝΗ ΑΝΑ ΣΤΕΛΕΧΟΣ (ΚΑΘΑΡΗ ΑΞΙΑ)</t>
  </si>
  <si>
    <t>ΣΥΝΤΟΝΙΣΤΗΣ</t>
  </si>
  <si>
    <t>ΔΙΕΥΘΥΝΤΗΣ</t>
  </si>
  <si>
    <t>ΥΠΕΥΘΥΝΟΣ ΠΟΙΟΤΗΤΑΣ</t>
  </si>
  <si>
    <t>ΜΕΛΗ</t>
  </si>
  <si>
    <t>ΕΜΠΕΙΡΟΓΝΩΜΟΝΕΣ</t>
  </si>
  <si>
    <t xml:space="preserve">Δραστηριότητα 1 : Αξιολόγηση του αντικτύπου των εθνικών/περιφερειακών πλαισίων, στοιχεία εναρμόνισης των τοπικών πολιτικών με τις αρχές τις βιώσιμης κινητικότητας, προσδιορισμός περιοχής παρέμβασης, πλάνο εμπλοκής ενδιαφερομένων φορέων, χρονοδιάγραμμα </t>
  </si>
  <si>
    <t>1.1 Αξιολόγηση του αντικτύπου των εθνικών/περιφερειακών σχεδίων και στρατηγικών, καθώς και των αντίστοιχων τοπικών σε θέματα κινητικότητας στο Δήμο</t>
  </si>
  <si>
    <t xml:space="preserve">1.2 Ανάλυση και Εναρμόνιση των τοπικών πολιτικών για την ολοκληρωμένη προσέγγιση σχεδιασμού εκπόνησης του ΣΒΑΚ </t>
  </si>
  <si>
    <t>1.3 Προσδιορισμός περιοχής παρέμβασης</t>
  </si>
  <si>
    <t>1.4 Αναγνώριση και σύσταση δικτύου εμπλεκομένων φορέων</t>
  </si>
  <si>
    <t>1.5 Στρατηγική διαβούλευσης</t>
  </si>
  <si>
    <t>1.6 Χρονοδιάγραμμα και οικονομικοί πόροι</t>
  </si>
  <si>
    <t>1.Π Διαμόρφωση παραδοτέου</t>
  </si>
  <si>
    <t>ΣΥΝΟΛΟ ΔΡΑΣΤΗΡΙΟΤΗΤΑΣ 1</t>
  </si>
  <si>
    <t xml:space="preserve">Δραστηριότητα 2: Εργαστήριο Βελτίωσης Τεχνογνωσίας της ΟΕΔ </t>
  </si>
  <si>
    <t>2.1 Εκπαίδευση ομάδας έργου</t>
  </si>
  <si>
    <t>2.Π Διαμόρφωση παραδοτέου</t>
  </si>
  <si>
    <t>ΣΥΝΟΛΟ ΔΡΑΣΤΗΡΙΟΤΗΤΑΣ 2</t>
  </si>
  <si>
    <t xml:space="preserve">Δραστηριότητα 3: Ανάλυση υφιστάμενης κατάστασης </t>
  </si>
  <si>
    <t xml:space="preserve">3.1 Συλλογή δεδομένων αποτύπωσης της υφιστάμενης κατάστασης </t>
  </si>
  <si>
    <t>3.2 Ανάλυση στοιχείων</t>
  </si>
  <si>
    <t>3.3 Τεχνική έκθεση περιγραφής των αποτελεσμάτων, ανάλυση swot και συγκεντρωτικός πίνακας</t>
  </si>
  <si>
    <t>3.Π Διαμόρφωση παραδοτέου</t>
  </si>
  <si>
    <t>ΣΥΝΟΛΟ ΔΡΑΣΤΗΡΙΟΤΗΤΑΣ 3</t>
  </si>
  <si>
    <t>Δραστηριότητα 4: Διατύπωση εναλλακτικών σεναρίων για τη διαχείριση της κινητικότητας στην πόλη</t>
  </si>
  <si>
    <t>4.1 Ανάπτυξη και παρουσίαση μηδενικού σεναρίου</t>
  </si>
  <si>
    <t>4.2 Διατύπωση εναλλακτικών σεναρίων για τη διαχείριση της κινητικότητας και συγκριτική αξιολόγηση</t>
  </si>
  <si>
    <t>4.Π Διαμόρφωση παραδοτέου</t>
  </si>
  <si>
    <t>ΣΥΝΟΛΟ ΔΡΑΣΤΗΡΙΟΤΗΤΑΣ 4</t>
  </si>
  <si>
    <t>Δραστηριότητα 5: Διαβουλεύσεις με Δίκτυο Φορέων και Πολιτών</t>
  </si>
  <si>
    <t>5.1 A διαβούλευση</t>
  </si>
  <si>
    <t>5.2 Β Διαβούλευση</t>
  </si>
  <si>
    <t>5.3 Γ Διαβούλευση</t>
  </si>
  <si>
    <t>5.4 Ιστοσελίδα - Πλατφόρμα</t>
  </si>
  <si>
    <t xml:space="preserve">Δραστηριότητα 6: Ανάπτυξη οράματος και προσδιορισμός προτεραιοτήτων </t>
  </si>
  <si>
    <t>6.1 Διατύπωση οράματος και ιεράρχηση προτεραιοτήτων</t>
  </si>
  <si>
    <t>6.Π Διαμόρφωση παραδοτέου</t>
  </si>
  <si>
    <t>ΤΡΟΠΟΣ ΠΛΗΡΩΜΗΣ</t>
  </si>
  <si>
    <t>ΣΥΝΟΛΟ ΔΡΑΣΤΗΡΙΟΤΗΤΑΣ 6</t>
  </si>
  <si>
    <t>ΔΡΑΣΤΗΡΙΟΤΗΤΑ</t>
  </si>
  <si>
    <t xml:space="preserve">ΠΟΣΟ </t>
  </si>
  <si>
    <t>ΜΗΝΑΣ</t>
  </si>
  <si>
    <t>Δραστηριότητα 7: Ανάπτυξη έξυπνων στόχων και προσδιορισμός των αποτελεσματικών δυνατών μέτρων</t>
  </si>
  <si>
    <t>Δραστηριότητα 1 - Δραστηριότητα 2 - Δημιουργία Ιστοσελίδας / Πλατφόρμας ΣΒΑΚ</t>
  </si>
  <si>
    <t>2 μήνες από την υπογραφή της σύμβασης</t>
  </si>
  <si>
    <t>7.1 Διαμόρφωση επικρατέστερου σεναρίου</t>
  </si>
  <si>
    <t>Δραστηριότητα 3 και Α Διαβούλευση</t>
  </si>
  <si>
    <t>7 μήνες από την υπογραφή της σύμβασης</t>
  </si>
  <si>
    <t>7.2 Ανάπτυξη στόχων</t>
  </si>
  <si>
    <t>Δραστηριότητα 4</t>
  </si>
  <si>
    <t>9 μήνες από την υπογραφή της σύμβασης</t>
  </si>
  <si>
    <t>7.3 Καλές πρακτικές</t>
  </si>
  <si>
    <t>Δραστηριότητα 6 και Β Διαβούλευση</t>
  </si>
  <si>
    <t>10 μήνες από την υπογραφή της σύμβασης</t>
  </si>
  <si>
    <t>7.4 Προσχέδιο μέτρων</t>
  </si>
  <si>
    <t xml:space="preserve">Δραστηριότητα 7 </t>
  </si>
  <si>
    <t>12 μήνες από την υπογραφή της σύμβασης</t>
  </si>
  <si>
    <t>7.5 Ποιοτική ανάλυση επιπτώσεων μέτρων</t>
  </si>
  <si>
    <t>Δραστηριότητα 8 και Γ Διαβούλευση</t>
  </si>
  <si>
    <t>15 μήνες από την υπογραφή της σύμβασης</t>
  </si>
  <si>
    <t>7.Π Διαμόρφωση παραδοτέου</t>
  </si>
  <si>
    <t>ΣΥΝΟΛΟ ΔΡΑΣΤΗΡΙΟΤΗΤΑΣ 7</t>
  </si>
  <si>
    <t>Δραστηριότητα 8: Τελικό πακέτο μέτρων, μεθοδολογία παρακολούθησης και αξιολόγησης των Μέτρων</t>
  </si>
  <si>
    <t>8.1 Εξειδίκευση σχεδίου δράσης</t>
  </si>
  <si>
    <t>8.2 Διαμόρφωση πακέτου μέτρων</t>
  </si>
  <si>
    <t>8.3 Πλαίσιο παρακολούθησης και αξιολόγησης</t>
  </si>
  <si>
    <t>8.Π Διαμόρφωση παραδοτέου</t>
  </si>
  <si>
    <t>Τελικό έντυπο ΣΒΑΚ προς παράδοση</t>
  </si>
  <si>
    <t>ΣΥΝΟΛΟ ΔΡΑΣΤΗΡΙΟΤΗΤΑΣ 8</t>
  </si>
  <si>
    <t>ΓΕΝΙΚΟ ΣΥΝΟΛΟ ΜΕ ΦΠΑ</t>
  </si>
  <si>
    <t>ΓΕΝΙΚΟ ΣΥΝΟΛΟ  ΧΩΡΙΣ ΦΠΑ</t>
  </si>
  <si>
    <t>ΔΗΜΟΣ  ΛΕΒΑΔΕΩΝ                                                                                                   ΔΙΕΥΘΥΝΣΗ ΤΕΧΝΙΚΩΝ ΥΠΗΡΕΣΙΩΝ</t>
  </si>
  <si>
    <t>CPV:73220000-0,79415200-8</t>
  </si>
  <si>
    <t>ΠΡΟΫΠΟΛΟΓΙΣΜΟΣ :39.996,20€</t>
  </si>
  <si>
    <t>ΑΡ. ΜΕΛΕΤΗΣ : 63/18.11.2019</t>
  </si>
  <si>
    <t>ΘΕΩΡΗΘΗΚΕ</t>
  </si>
  <si>
    <t>Ο ΔΙΕΥΘΥΝΤΗΣ  ΤΕΧΝΙΚΩΝ  ΥΠΗΡΕΣΙΩΝ</t>
  </si>
  <si>
    <t>ΧΡΗΣΤΟΣ  ΝΤΑΛΙΑΝΗΣ</t>
  </si>
  <si>
    <t xml:space="preserve"> ΕΚΠΟΝΗΣΗ ΣΧΕΔΙΟΥ ΒΙΩΣΙΜΗΣ ΑΣΤΙΚΗΣ ΚΙΝΗΤΙΚΟΤΗΤΑΣ</t>
  </si>
</sst>
</file>

<file path=xl/styles.xml><?xml version="1.0" encoding="utf-8"?>
<styleSheet xmlns="http://schemas.openxmlformats.org/spreadsheetml/2006/main">
  <numFmts count="2">
    <numFmt numFmtId="164" formatCode="\€#,##0.00"/>
    <numFmt numFmtId="165" formatCode="#,##0.00&quot; €&quot;"/>
  </numFmts>
  <fonts count="13">
    <font>
      <sz val="11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b/>
      <sz val="10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sz val="11"/>
      <color rgb="FFFFFFFF"/>
      <name val="Calibri"/>
      <family val="2"/>
      <charset val="161"/>
    </font>
    <font>
      <b/>
      <sz val="11"/>
      <color rgb="FF4F81BD"/>
      <name val="Calibri"/>
      <family val="2"/>
      <charset val="161"/>
    </font>
    <font>
      <b/>
      <sz val="10"/>
      <color rgb="FF4F81BD"/>
      <name val="Calibri"/>
      <family val="2"/>
      <charset val="161"/>
    </font>
    <font>
      <sz val="11"/>
      <name val="Calibri"/>
      <family val="2"/>
      <charset val="161"/>
    </font>
    <font>
      <b/>
      <sz val="10"/>
      <color rgb="FF000000"/>
      <name val="Calibri"/>
      <family val="2"/>
      <charset val="161"/>
    </font>
    <font>
      <sz val="10"/>
      <color rgb="FFFFFFFF"/>
      <name val="Calibri"/>
      <family val="2"/>
      <charset val="161"/>
    </font>
    <font>
      <sz val="10"/>
      <name val="Calibri"/>
      <family val="2"/>
      <charset val="161"/>
    </font>
    <font>
      <sz val="11"/>
      <color rgb="FF000000"/>
      <name val="Calibri"/>
      <family val="2"/>
      <charset val="161"/>
    </font>
    <font>
      <b/>
      <sz val="7"/>
      <color rgb="FF00000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1" fillId="0" borderId="0" applyBorder="0" applyProtection="0"/>
  </cellStyleXfs>
  <cellXfs count="8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164" fontId="3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left" vertical="center" wrapText="1"/>
    </xf>
    <xf numFmtId="10" fontId="3" fillId="0" borderId="0" xfId="0" applyNumberFormat="1" applyFont="1"/>
    <xf numFmtId="165" fontId="3" fillId="0" borderId="0" xfId="0" applyNumberFormat="1" applyFont="1"/>
    <xf numFmtId="0" fontId="8" fillId="0" borderId="3" xfId="0" applyFont="1" applyBorder="1" applyAlignment="1">
      <alignment horizontal="center"/>
    </xf>
    <xf numFmtId="10" fontId="8" fillId="0" borderId="4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wrapText="1"/>
    </xf>
    <xf numFmtId="165" fontId="3" fillId="0" borderId="1" xfId="0" applyNumberFormat="1" applyFont="1" applyBorder="1"/>
    <xf numFmtId="165" fontId="3" fillId="0" borderId="7" xfId="0" applyNumberFormat="1" applyFont="1" applyBorder="1"/>
    <xf numFmtId="0" fontId="3" fillId="0" borderId="6" xfId="0" applyFont="1" applyBorder="1"/>
    <xf numFmtId="0" fontId="0" fillId="0" borderId="1" xfId="0" applyFont="1" applyBorder="1" applyAlignment="1">
      <alignment wrapText="1"/>
    </xf>
    <xf numFmtId="0" fontId="3" fillId="0" borderId="8" xfId="0" applyFont="1" applyBorder="1"/>
    <xf numFmtId="165" fontId="8" fillId="0" borderId="9" xfId="0" applyNumberFormat="1" applyFont="1" applyBorder="1"/>
    <xf numFmtId="165" fontId="3" fillId="0" borderId="10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10" fontId="0" fillId="0" borderId="0" xfId="1" applyNumberFormat="1" applyFont="1" applyBorder="1" applyAlignment="1" applyProtection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10" fontId="0" fillId="0" borderId="0" xfId="0" applyNumberFormat="1" applyFont="1"/>
    <xf numFmtId="165" fontId="0" fillId="0" borderId="0" xfId="0" applyNumberFormat="1" applyFont="1"/>
    <xf numFmtId="0" fontId="0" fillId="0" borderId="0" xfId="0" applyFont="1"/>
    <xf numFmtId="165" fontId="0" fillId="0" borderId="0" xfId="1" applyNumberFormat="1" applyFont="1" applyBorder="1" applyAlignment="1" applyProtection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0" fontId="3" fillId="0" borderId="0" xfId="1" applyNumberFormat="1" applyFont="1" applyBorder="1" applyAlignment="1" applyProtection="1">
      <alignment horizontal="center"/>
    </xf>
    <xf numFmtId="0" fontId="3" fillId="0" borderId="0" xfId="0" applyFont="1" applyAlignment="1">
      <alignment horizontal="center" wrapText="1"/>
    </xf>
    <xf numFmtId="10" fontId="3" fillId="0" borderId="0" xfId="1" applyNumberFormat="1" applyFont="1" applyBorder="1" applyAlignment="1" applyProtection="1"/>
    <xf numFmtId="0" fontId="3" fillId="0" borderId="0" xfId="0" applyFont="1" applyAlignment="1">
      <alignment horizontal="center"/>
    </xf>
    <xf numFmtId="165" fontId="3" fillId="0" borderId="0" xfId="1" applyNumberFormat="1" applyFont="1" applyBorder="1" applyAlignment="1" applyProtection="1"/>
    <xf numFmtId="0" fontId="1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2">
    <cellStyle name="Κανονικό" xfId="0" builtinId="0"/>
    <cellStyle name="Ποσοστό" xfId="1" builtinId="5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598320</xdr:colOff>
      <xdr:row>3</xdr:row>
      <xdr:rowOff>123120</xdr:rowOff>
    </xdr:to>
    <xdr:pic>
      <xdr:nvPicPr>
        <xdr:cNvPr id="2" name="Εικόνα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598320" cy="6105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workbookViewId="0">
      <selection activeCell="B4" sqref="B4:F4"/>
    </sheetView>
  </sheetViews>
  <sheetFormatPr defaultRowHeight="15"/>
  <cols>
    <col min="1" max="1" width="61.28515625" customWidth="1"/>
    <col min="2" max="2" width="12" customWidth="1"/>
    <col min="3" max="3" width="8.5703125" style="1" customWidth="1"/>
    <col min="4" max="4" width="11.5703125" customWidth="1"/>
    <col min="5" max="5" width="6" customWidth="1"/>
    <col min="6" max="6" width="10.7109375" style="1" customWidth="1"/>
    <col min="7" max="7" width="13.7109375" customWidth="1"/>
    <col min="8" max="9" width="12.28515625" customWidth="1"/>
    <col min="10" max="10" width="9.140625" customWidth="1"/>
    <col min="11" max="11" width="12.28515625" style="1" customWidth="1"/>
    <col min="12" max="12" width="14.85546875" style="1" customWidth="1"/>
    <col min="13" max="13" width="15.28515625" style="1" customWidth="1"/>
    <col min="14" max="14" width="9.85546875" customWidth="1"/>
    <col min="15" max="15" width="11.42578125"/>
    <col min="16" max="16" width="11.7109375" customWidth="1"/>
    <col min="17" max="17" width="12" customWidth="1"/>
    <col min="18" max="18" width="8.28515625" customWidth="1"/>
    <col min="19" max="19" width="17.42578125" customWidth="1"/>
    <col min="20" max="20" width="36.42578125" customWidth="1"/>
    <col min="21" max="21" width="11.7109375" customWidth="1"/>
    <col min="22" max="23" width="33.85546875" customWidth="1"/>
    <col min="24" max="1025" width="11.42578125"/>
  </cols>
  <sheetData>
    <row r="1" spans="1:23" ht="12.75" customHeight="1">
      <c r="B1" s="2"/>
      <c r="C1" s="3"/>
      <c r="D1" s="2"/>
      <c r="E1" s="2"/>
      <c r="F1" s="3"/>
      <c r="G1" s="2"/>
      <c r="H1" s="2"/>
      <c r="I1" s="2"/>
      <c r="J1" s="2"/>
      <c r="K1" s="3"/>
      <c r="L1" s="4"/>
      <c r="M1" s="5"/>
      <c r="N1" s="6"/>
      <c r="O1" s="7"/>
      <c r="P1" s="7"/>
      <c r="Q1" s="7"/>
      <c r="R1" s="7"/>
      <c r="S1" s="7"/>
      <c r="T1" s="6"/>
      <c r="U1" s="6"/>
      <c r="V1" s="6"/>
      <c r="W1" s="6"/>
    </row>
    <row r="2" spans="1:23" ht="29.25" customHeight="1">
      <c r="B2" s="69" t="s">
        <v>0</v>
      </c>
      <c r="C2" s="69"/>
      <c r="D2" s="69"/>
      <c r="E2" s="69"/>
      <c r="F2" s="69"/>
      <c r="G2" s="70" t="s">
        <v>1</v>
      </c>
      <c r="H2" s="70"/>
      <c r="I2" s="70"/>
      <c r="J2" s="70"/>
      <c r="K2" s="70"/>
      <c r="L2" s="71" t="s">
        <v>2</v>
      </c>
      <c r="M2" s="72" t="s">
        <v>3</v>
      </c>
      <c r="N2" s="6"/>
      <c r="O2" s="73" t="s">
        <v>4</v>
      </c>
      <c r="P2" s="73"/>
      <c r="Q2" s="73"/>
      <c r="R2" s="73"/>
      <c r="S2" s="73"/>
      <c r="T2" s="6"/>
      <c r="U2" s="6"/>
      <c r="V2" s="6"/>
      <c r="W2" s="6"/>
    </row>
    <row r="3" spans="1:23" ht="36.75" customHeight="1">
      <c r="B3" s="2" t="s">
        <v>5</v>
      </c>
      <c r="C3" s="3" t="s">
        <v>6</v>
      </c>
      <c r="D3" s="3" t="s">
        <v>7</v>
      </c>
      <c r="E3" s="2" t="s">
        <v>8</v>
      </c>
      <c r="F3" s="3" t="s">
        <v>9</v>
      </c>
      <c r="G3" s="2" t="s">
        <v>5</v>
      </c>
      <c r="H3" s="2" t="s">
        <v>6</v>
      </c>
      <c r="I3" s="3" t="s">
        <v>7</v>
      </c>
      <c r="J3" s="2" t="s">
        <v>8</v>
      </c>
      <c r="K3" s="3" t="s">
        <v>9</v>
      </c>
      <c r="L3" s="71"/>
      <c r="M3" s="72"/>
      <c r="N3" s="6"/>
      <c r="O3" s="7" t="s">
        <v>5</v>
      </c>
      <c r="P3" s="7" t="s">
        <v>6</v>
      </c>
      <c r="Q3" s="8" t="s">
        <v>7</v>
      </c>
      <c r="R3" s="7" t="s">
        <v>8</v>
      </c>
      <c r="S3" s="7" t="s">
        <v>9</v>
      </c>
      <c r="T3" s="6"/>
      <c r="U3" s="6"/>
      <c r="V3" s="6"/>
      <c r="W3" s="6"/>
    </row>
    <row r="4" spans="1:23" ht="75">
      <c r="A4" s="9" t="s">
        <v>10</v>
      </c>
      <c r="B4" s="74"/>
      <c r="C4" s="74"/>
      <c r="D4" s="74"/>
      <c r="E4" s="74"/>
      <c r="F4" s="74"/>
      <c r="G4" s="10">
        <f>90</f>
        <v>90</v>
      </c>
      <c r="H4" s="10">
        <v>90</v>
      </c>
      <c r="I4" s="10">
        <v>75</v>
      </c>
      <c r="J4" s="10">
        <v>55</v>
      </c>
      <c r="K4" s="11">
        <v>115</v>
      </c>
      <c r="L4" s="12"/>
      <c r="M4" s="13"/>
      <c r="N4" s="6"/>
      <c r="O4" s="14">
        <f>90</f>
        <v>90</v>
      </c>
      <c r="P4" s="14">
        <v>90</v>
      </c>
      <c r="Q4" s="14">
        <v>75</v>
      </c>
      <c r="R4" s="14">
        <v>55</v>
      </c>
      <c r="S4" s="14">
        <v>115</v>
      </c>
      <c r="T4" s="6"/>
      <c r="U4" s="6"/>
      <c r="V4" s="6"/>
      <c r="W4" s="6"/>
    </row>
    <row r="5" spans="1:23" ht="45">
      <c r="A5" s="15" t="s">
        <v>11</v>
      </c>
      <c r="B5" s="16">
        <v>2</v>
      </c>
      <c r="C5" s="17">
        <v>1</v>
      </c>
      <c r="D5" s="16">
        <v>2</v>
      </c>
      <c r="E5" s="16">
        <v>3</v>
      </c>
      <c r="F5" s="17">
        <v>2</v>
      </c>
      <c r="G5" s="18">
        <f t="shared" ref="G5:G11" si="0">B5*$G$4</f>
        <v>180</v>
      </c>
      <c r="H5" s="18">
        <f t="shared" ref="H5:H11" si="1">C5*$H$4</f>
        <v>90</v>
      </c>
      <c r="I5" s="18">
        <f t="shared" ref="I5:I11" si="2">D5*$I$4</f>
        <v>150</v>
      </c>
      <c r="J5" s="18">
        <f t="shared" ref="J5:J11" si="3">E5*$J$4</f>
        <v>165</v>
      </c>
      <c r="K5" s="19">
        <f t="shared" ref="K5:K11" si="4">F5*$K$4</f>
        <v>230</v>
      </c>
      <c r="L5" s="19">
        <f t="shared" ref="L5:L11" si="5">SUM(G5:K5)</f>
        <v>815</v>
      </c>
      <c r="M5" s="20">
        <f t="shared" ref="M5:M11" si="6">L5*1.24</f>
        <v>1010.6</v>
      </c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30">
      <c r="A6" s="15" t="s">
        <v>12</v>
      </c>
      <c r="B6" s="16">
        <v>2</v>
      </c>
      <c r="C6" s="17">
        <v>1</v>
      </c>
      <c r="D6" s="16">
        <v>1</v>
      </c>
      <c r="E6" s="16">
        <v>3</v>
      </c>
      <c r="F6" s="17">
        <v>2</v>
      </c>
      <c r="G6" s="18">
        <f t="shared" si="0"/>
        <v>180</v>
      </c>
      <c r="H6" s="18">
        <f t="shared" si="1"/>
        <v>90</v>
      </c>
      <c r="I6" s="18">
        <f t="shared" si="2"/>
        <v>75</v>
      </c>
      <c r="J6" s="18">
        <f t="shared" si="3"/>
        <v>165</v>
      </c>
      <c r="K6" s="19">
        <f t="shared" si="4"/>
        <v>230</v>
      </c>
      <c r="L6" s="19">
        <f t="shared" si="5"/>
        <v>740</v>
      </c>
      <c r="M6" s="20">
        <f t="shared" si="6"/>
        <v>917.6</v>
      </c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customHeight="1">
      <c r="A7" s="15" t="s">
        <v>13</v>
      </c>
      <c r="B7" s="16">
        <v>1</v>
      </c>
      <c r="C7" s="17">
        <v>1</v>
      </c>
      <c r="D7" s="16">
        <v>1</v>
      </c>
      <c r="E7" s="16">
        <v>2</v>
      </c>
      <c r="F7" s="17">
        <v>1</v>
      </c>
      <c r="G7" s="18">
        <f t="shared" si="0"/>
        <v>90</v>
      </c>
      <c r="H7" s="18">
        <f t="shared" si="1"/>
        <v>90</v>
      </c>
      <c r="I7" s="18">
        <f t="shared" si="2"/>
        <v>75</v>
      </c>
      <c r="J7" s="18">
        <f t="shared" si="3"/>
        <v>110</v>
      </c>
      <c r="K7" s="19">
        <f t="shared" si="4"/>
        <v>115</v>
      </c>
      <c r="L7" s="19">
        <f t="shared" si="5"/>
        <v>480</v>
      </c>
      <c r="M7" s="20">
        <f t="shared" si="6"/>
        <v>595.20000000000005</v>
      </c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>
      <c r="A8" s="15" t="s">
        <v>14</v>
      </c>
      <c r="B8" s="16">
        <v>1</v>
      </c>
      <c r="C8" s="17">
        <v>1</v>
      </c>
      <c r="D8" s="16">
        <v>1</v>
      </c>
      <c r="E8" s="16">
        <v>1</v>
      </c>
      <c r="F8" s="17">
        <v>1</v>
      </c>
      <c r="G8" s="18">
        <f t="shared" si="0"/>
        <v>90</v>
      </c>
      <c r="H8" s="18">
        <f t="shared" si="1"/>
        <v>90</v>
      </c>
      <c r="I8" s="18">
        <f t="shared" si="2"/>
        <v>75</v>
      </c>
      <c r="J8" s="18">
        <f t="shared" si="3"/>
        <v>55</v>
      </c>
      <c r="K8" s="19">
        <f t="shared" si="4"/>
        <v>115</v>
      </c>
      <c r="L8" s="19">
        <f t="shared" si="5"/>
        <v>425</v>
      </c>
      <c r="M8" s="20">
        <f t="shared" si="6"/>
        <v>527</v>
      </c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>
      <c r="A9" s="15" t="s">
        <v>15</v>
      </c>
      <c r="B9" s="16">
        <v>3</v>
      </c>
      <c r="C9" s="17">
        <v>1</v>
      </c>
      <c r="D9" s="16">
        <v>2</v>
      </c>
      <c r="E9" s="16">
        <v>3</v>
      </c>
      <c r="F9" s="17">
        <v>2</v>
      </c>
      <c r="G9" s="18">
        <f t="shared" si="0"/>
        <v>270</v>
      </c>
      <c r="H9" s="18">
        <f t="shared" si="1"/>
        <v>90</v>
      </c>
      <c r="I9" s="18">
        <f t="shared" si="2"/>
        <v>150</v>
      </c>
      <c r="J9" s="18">
        <f t="shared" si="3"/>
        <v>165</v>
      </c>
      <c r="K9" s="19">
        <f t="shared" si="4"/>
        <v>230</v>
      </c>
      <c r="L9" s="19">
        <f t="shared" si="5"/>
        <v>905</v>
      </c>
      <c r="M9" s="20">
        <f t="shared" si="6"/>
        <v>1122.2</v>
      </c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4.1" customHeight="1">
      <c r="A10" s="15" t="s">
        <v>16</v>
      </c>
      <c r="B10" s="16"/>
      <c r="C10" s="17">
        <v>1</v>
      </c>
      <c r="D10" s="16"/>
      <c r="E10" s="16">
        <v>1</v>
      </c>
      <c r="F10" s="17"/>
      <c r="G10" s="18">
        <f t="shared" si="0"/>
        <v>0</v>
      </c>
      <c r="H10" s="18">
        <f t="shared" si="1"/>
        <v>90</v>
      </c>
      <c r="I10" s="18">
        <f t="shared" si="2"/>
        <v>0</v>
      </c>
      <c r="J10" s="18">
        <f t="shared" si="3"/>
        <v>55</v>
      </c>
      <c r="K10" s="19">
        <f t="shared" si="4"/>
        <v>0</v>
      </c>
      <c r="L10" s="19">
        <f t="shared" si="5"/>
        <v>145</v>
      </c>
      <c r="M10" s="20">
        <f t="shared" si="6"/>
        <v>179.8</v>
      </c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5" customHeight="1">
      <c r="A11" s="15" t="s">
        <v>17</v>
      </c>
      <c r="B11" s="16"/>
      <c r="C11" s="17"/>
      <c r="D11" s="16">
        <v>1</v>
      </c>
      <c r="E11" s="16">
        <v>4</v>
      </c>
      <c r="F11" s="17"/>
      <c r="G11" s="18">
        <f t="shared" si="0"/>
        <v>0</v>
      </c>
      <c r="H11" s="18">
        <f t="shared" si="1"/>
        <v>0</v>
      </c>
      <c r="I11" s="18">
        <f t="shared" si="2"/>
        <v>75</v>
      </c>
      <c r="J11" s="18">
        <f t="shared" si="3"/>
        <v>220</v>
      </c>
      <c r="K11" s="19">
        <f t="shared" si="4"/>
        <v>0</v>
      </c>
      <c r="L11" s="19">
        <f t="shared" si="5"/>
        <v>295</v>
      </c>
      <c r="M11" s="20">
        <f t="shared" si="6"/>
        <v>365.8</v>
      </c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5" customHeight="1">
      <c r="A12" s="75" t="s">
        <v>18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21">
        <f>SUM(M5:M11)</f>
        <v>4718.2000000000007</v>
      </c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>
      <c r="A13" s="22" t="s">
        <v>19</v>
      </c>
      <c r="B13" s="76"/>
      <c r="C13" s="76"/>
      <c r="D13" s="76"/>
      <c r="E13" s="76"/>
      <c r="F13" s="76"/>
      <c r="G13" s="77"/>
      <c r="H13" s="77"/>
      <c r="I13" s="77"/>
      <c r="J13" s="77"/>
      <c r="K13" s="77"/>
      <c r="L13" s="19"/>
      <c r="M13" s="20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>
      <c r="A14" s="15" t="s">
        <v>20</v>
      </c>
      <c r="B14" s="16">
        <v>3</v>
      </c>
      <c r="C14" s="17">
        <v>1</v>
      </c>
      <c r="D14" s="16">
        <v>2</v>
      </c>
      <c r="E14" s="16">
        <v>5</v>
      </c>
      <c r="F14" s="17">
        <v>3</v>
      </c>
      <c r="G14" s="18">
        <f>B14*$G$4</f>
        <v>270</v>
      </c>
      <c r="H14" s="18">
        <f>C14*$H$4</f>
        <v>90</v>
      </c>
      <c r="I14" s="18">
        <f>D14*$I$4</f>
        <v>150</v>
      </c>
      <c r="J14" s="18">
        <f>E14*$J$4</f>
        <v>275</v>
      </c>
      <c r="K14" s="19">
        <f>F14*$K$4</f>
        <v>345</v>
      </c>
      <c r="L14" s="19">
        <f>SUM(G14:K14)</f>
        <v>1130</v>
      </c>
      <c r="M14" s="20">
        <f>L14*1.24</f>
        <v>1401.2</v>
      </c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>
      <c r="A15" s="15" t="s">
        <v>21</v>
      </c>
      <c r="B15" s="16"/>
      <c r="C15" s="17"/>
      <c r="D15" s="16">
        <v>1</v>
      </c>
      <c r="E15" s="16">
        <v>3</v>
      </c>
      <c r="F15" s="17"/>
      <c r="G15" s="18">
        <f>B15*$G$4</f>
        <v>0</v>
      </c>
      <c r="H15" s="18">
        <f>C15*$H$4</f>
        <v>0</v>
      </c>
      <c r="I15" s="18">
        <f>D15*$I$4</f>
        <v>75</v>
      </c>
      <c r="J15" s="18">
        <f>E15*$J$4</f>
        <v>165</v>
      </c>
      <c r="K15" s="19">
        <f>F15*$K$4</f>
        <v>0</v>
      </c>
      <c r="L15" s="19">
        <f>SUM(G15:K15)</f>
        <v>240</v>
      </c>
      <c r="M15" s="20">
        <f>L15*1.24</f>
        <v>297.60000000000002</v>
      </c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3.9" customHeight="1">
      <c r="A16" s="75" t="s">
        <v>22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21">
        <f>SUM(M14:M15)</f>
        <v>1698.8000000000002</v>
      </c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>
      <c r="A17" s="22" t="s">
        <v>23</v>
      </c>
      <c r="B17" s="76"/>
      <c r="C17" s="76"/>
      <c r="D17" s="76"/>
      <c r="E17" s="76"/>
      <c r="F17" s="76"/>
      <c r="G17" s="77"/>
      <c r="H17" s="77"/>
      <c r="I17" s="77"/>
      <c r="J17" s="77"/>
      <c r="K17" s="77"/>
      <c r="L17" s="19"/>
      <c r="M17" s="20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5" customHeight="1">
      <c r="A18" s="15" t="s">
        <v>24</v>
      </c>
      <c r="B18" s="16">
        <v>7</v>
      </c>
      <c r="C18" s="17">
        <v>7.5</v>
      </c>
      <c r="D18" s="16">
        <v>5</v>
      </c>
      <c r="E18" s="16">
        <v>20</v>
      </c>
      <c r="F18" s="17">
        <v>8</v>
      </c>
      <c r="G18" s="18">
        <f>B18*$G$4</f>
        <v>630</v>
      </c>
      <c r="H18" s="18">
        <f>C18*$H$4</f>
        <v>675</v>
      </c>
      <c r="I18" s="18">
        <f>D18*$I$4</f>
        <v>375</v>
      </c>
      <c r="J18" s="18">
        <f>E18*$J$4</f>
        <v>1100</v>
      </c>
      <c r="K18" s="19">
        <f>F18*$K$4</f>
        <v>920</v>
      </c>
      <c r="L18" s="19">
        <f>SUM(G18:K18)</f>
        <v>3700</v>
      </c>
      <c r="M18" s="20">
        <f>L18*1.24</f>
        <v>4588</v>
      </c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>
      <c r="A19" s="15" t="s">
        <v>25</v>
      </c>
      <c r="B19" s="16">
        <v>7</v>
      </c>
      <c r="C19" s="17">
        <v>8</v>
      </c>
      <c r="D19" s="16">
        <v>3</v>
      </c>
      <c r="E19" s="16">
        <v>20</v>
      </c>
      <c r="F19" s="17">
        <v>6</v>
      </c>
      <c r="G19" s="18">
        <f>B19*$G$4</f>
        <v>630</v>
      </c>
      <c r="H19" s="18">
        <f>C19*$H$4</f>
        <v>720</v>
      </c>
      <c r="I19" s="18">
        <f>D19*$I$4</f>
        <v>225</v>
      </c>
      <c r="J19" s="18">
        <f>E19*$J$4</f>
        <v>1100</v>
      </c>
      <c r="K19" s="19">
        <f>F19*$K$4</f>
        <v>690</v>
      </c>
      <c r="L19" s="19">
        <f>SUM(G19:K19)</f>
        <v>3365</v>
      </c>
      <c r="M19" s="20">
        <f>L19*1.24</f>
        <v>4172.6000000000004</v>
      </c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4.1" customHeight="1">
      <c r="A20" s="15" t="s">
        <v>26</v>
      </c>
      <c r="B20" s="16">
        <v>2</v>
      </c>
      <c r="C20" s="17">
        <v>1</v>
      </c>
      <c r="D20" s="16"/>
      <c r="E20" s="16">
        <v>7</v>
      </c>
      <c r="F20" s="17">
        <v>2</v>
      </c>
      <c r="G20" s="18">
        <f>B20*$G$4</f>
        <v>180</v>
      </c>
      <c r="H20" s="18">
        <f>C20*$H$4</f>
        <v>90</v>
      </c>
      <c r="I20" s="18">
        <f>D20*$I$4</f>
        <v>0</v>
      </c>
      <c r="J20" s="18">
        <f>E20*$J$4</f>
        <v>385</v>
      </c>
      <c r="K20" s="19">
        <f>F20*$K$4</f>
        <v>230</v>
      </c>
      <c r="L20" s="19">
        <f>SUM(G20:K20)</f>
        <v>885</v>
      </c>
      <c r="M20" s="20">
        <f>L20*1.24</f>
        <v>1097.4000000000001</v>
      </c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>
      <c r="A21" s="15" t="s">
        <v>27</v>
      </c>
      <c r="B21" s="16"/>
      <c r="C21" s="17"/>
      <c r="D21" s="16">
        <v>1</v>
      </c>
      <c r="E21" s="16">
        <v>4</v>
      </c>
      <c r="F21" s="17"/>
      <c r="G21" s="18">
        <f>B21*$G$4</f>
        <v>0</v>
      </c>
      <c r="H21" s="18">
        <f>C21*$H$4</f>
        <v>0</v>
      </c>
      <c r="I21" s="18">
        <f>D21*$I$4</f>
        <v>75</v>
      </c>
      <c r="J21" s="18">
        <f>E21*$J$4</f>
        <v>220</v>
      </c>
      <c r="K21" s="19">
        <f>F21*$K$4</f>
        <v>0</v>
      </c>
      <c r="L21" s="19">
        <f>SUM(G21:K21)</f>
        <v>295</v>
      </c>
      <c r="M21" s="20">
        <f>L21*1.24</f>
        <v>365.8</v>
      </c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3.9" customHeight="1">
      <c r="A22" s="75" t="s">
        <v>28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21">
        <f>SUM(M18:M21)</f>
        <v>10223.799999999999</v>
      </c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30">
      <c r="A23" s="22" t="s">
        <v>29</v>
      </c>
      <c r="B23" s="76"/>
      <c r="C23" s="76"/>
      <c r="D23" s="76"/>
      <c r="E23" s="76"/>
      <c r="F23" s="76"/>
      <c r="G23" s="77"/>
      <c r="H23" s="77"/>
      <c r="I23" s="77"/>
      <c r="J23" s="77"/>
      <c r="K23" s="77"/>
      <c r="L23" s="19"/>
      <c r="M23" s="20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>
      <c r="A24" s="15" t="s">
        <v>30</v>
      </c>
      <c r="B24" s="16">
        <v>1</v>
      </c>
      <c r="C24" s="17">
        <v>1</v>
      </c>
      <c r="D24" s="16">
        <v>1</v>
      </c>
      <c r="E24" s="16">
        <v>1</v>
      </c>
      <c r="F24" s="17">
        <v>2</v>
      </c>
      <c r="G24" s="18">
        <f>B24*$G$4</f>
        <v>90</v>
      </c>
      <c r="H24" s="18">
        <f>C24*$H$4</f>
        <v>90</v>
      </c>
      <c r="I24" s="18">
        <f>D24*$I$4</f>
        <v>75</v>
      </c>
      <c r="J24" s="18">
        <f>E24*$J$4</f>
        <v>55</v>
      </c>
      <c r="K24" s="19">
        <f>F24*$K$4</f>
        <v>230</v>
      </c>
      <c r="L24" s="19">
        <f>SUM(G24:K24)</f>
        <v>540</v>
      </c>
      <c r="M24" s="20">
        <f>L24*1.24</f>
        <v>669.6</v>
      </c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30">
      <c r="A25" s="15" t="s">
        <v>31</v>
      </c>
      <c r="B25" s="16">
        <v>3</v>
      </c>
      <c r="C25" s="17">
        <v>1</v>
      </c>
      <c r="D25" s="16">
        <v>2</v>
      </c>
      <c r="E25" s="16">
        <v>5</v>
      </c>
      <c r="F25" s="17">
        <v>3</v>
      </c>
      <c r="G25" s="18">
        <f>B25*$G$4</f>
        <v>270</v>
      </c>
      <c r="H25" s="18">
        <f>C25*$H$4</f>
        <v>90</v>
      </c>
      <c r="I25" s="18">
        <f>D25*$I$4</f>
        <v>150</v>
      </c>
      <c r="J25" s="18">
        <f>E25*$J$4</f>
        <v>275</v>
      </c>
      <c r="K25" s="19">
        <f>F25*$K$4</f>
        <v>345</v>
      </c>
      <c r="L25" s="19">
        <f>SUM(G25:K25)</f>
        <v>1130</v>
      </c>
      <c r="M25" s="20">
        <f>L25*1.24</f>
        <v>1401.2</v>
      </c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>
      <c r="A26" s="23" t="s">
        <v>32</v>
      </c>
      <c r="B26" s="16"/>
      <c r="C26" s="17"/>
      <c r="D26" s="16">
        <v>1</v>
      </c>
      <c r="E26" s="16">
        <v>4</v>
      </c>
      <c r="F26" s="17"/>
      <c r="G26" s="18">
        <f>B26*$G$4</f>
        <v>0</v>
      </c>
      <c r="H26" s="18">
        <f>C26*$H$4</f>
        <v>0</v>
      </c>
      <c r="I26" s="18">
        <f>D26*$I$4</f>
        <v>75</v>
      </c>
      <c r="J26" s="18">
        <f>E26*$J$4</f>
        <v>220</v>
      </c>
      <c r="K26" s="19">
        <f>F26*$K$4</f>
        <v>0</v>
      </c>
      <c r="L26" s="19">
        <f>SUM(G26:K26)</f>
        <v>295</v>
      </c>
      <c r="M26" s="20">
        <f>L26*1.24</f>
        <v>365.8</v>
      </c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3.9" customHeight="1">
      <c r="A27" s="75" t="s">
        <v>33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21">
        <f>SUM(M24:M26)</f>
        <v>2436.6000000000004</v>
      </c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>
      <c r="A28" s="22" t="s">
        <v>34</v>
      </c>
      <c r="B28" s="76"/>
      <c r="C28" s="76"/>
      <c r="D28" s="76"/>
      <c r="E28" s="76"/>
      <c r="F28" s="76"/>
      <c r="G28" s="77"/>
      <c r="H28" s="77"/>
      <c r="I28" s="77"/>
      <c r="J28" s="77"/>
      <c r="K28" s="77"/>
      <c r="L28" s="19"/>
      <c r="M28" s="20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>
      <c r="A29" s="15" t="s">
        <v>35</v>
      </c>
      <c r="B29" s="16">
        <v>3</v>
      </c>
      <c r="C29" s="17">
        <v>2</v>
      </c>
      <c r="D29" s="16">
        <v>2</v>
      </c>
      <c r="E29" s="16">
        <v>3</v>
      </c>
      <c r="F29" s="17">
        <v>2</v>
      </c>
      <c r="G29" s="18">
        <f>B29*$G$4</f>
        <v>270</v>
      </c>
      <c r="H29" s="18">
        <f>C29*$H$4</f>
        <v>180</v>
      </c>
      <c r="I29" s="18">
        <f>D29*$I$4</f>
        <v>150</v>
      </c>
      <c r="J29" s="18">
        <f>E29*$J$4</f>
        <v>165</v>
      </c>
      <c r="K29" s="19">
        <f>F29*$K$4</f>
        <v>230</v>
      </c>
      <c r="L29" s="19">
        <f>SUM(G29:K29)</f>
        <v>995</v>
      </c>
      <c r="M29" s="20">
        <f>L29*1.24</f>
        <v>1233.8</v>
      </c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5" customHeight="1">
      <c r="A30" s="15" t="s">
        <v>36</v>
      </c>
      <c r="B30" s="16">
        <v>3</v>
      </c>
      <c r="C30" s="17">
        <v>2</v>
      </c>
      <c r="D30" s="16">
        <v>2</v>
      </c>
      <c r="E30" s="16">
        <v>3</v>
      </c>
      <c r="F30" s="17">
        <v>2</v>
      </c>
      <c r="G30" s="18">
        <f>B30*$G$4</f>
        <v>270</v>
      </c>
      <c r="H30" s="18">
        <f>C30*$H$4</f>
        <v>180</v>
      </c>
      <c r="I30" s="18">
        <f>D30*$I$4</f>
        <v>150</v>
      </c>
      <c r="J30" s="18">
        <f>E30*$J$4</f>
        <v>165</v>
      </c>
      <c r="K30" s="19">
        <f>F30*$K$4</f>
        <v>230</v>
      </c>
      <c r="L30" s="19">
        <f>SUM(G30:K30)</f>
        <v>995</v>
      </c>
      <c r="M30" s="20">
        <f>L30*1.24</f>
        <v>1233.8</v>
      </c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>
      <c r="A31" s="15" t="s">
        <v>37</v>
      </c>
      <c r="B31" s="16">
        <v>3</v>
      </c>
      <c r="C31" s="17">
        <v>2</v>
      </c>
      <c r="D31" s="16">
        <v>2</v>
      </c>
      <c r="E31" s="16">
        <v>3</v>
      </c>
      <c r="F31" s="17">
        <v>2</v>
      </c>
      <c r="G31" s="18">
        <f>B31*$G$4</f>
        <v>270</v>
      </c>
      <c r="H31" s="18">
        <f>C31*$H$4</f>
        <v>180</v>
      </c>
      <c r="I31" s="18">
        <f>D31*$I$4</f>
        <v>150</v>
      </c>
      <c r="J31" s="18">
        <f>E31*$J$4</f>
        <v>165</v>
      </c>
      <c r="K31" s="19">
        <f>F31*$K$4</f>
        <v>230</v>
      </c>
      <c r="L31" s="19">
        <f>SUM(G31:K31)</f>
        <v>995</v>
      </c>
      <c r="M31" s="20">
        <f>L31*1.24</f>
        <v>1233.8</v>
      </c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>
      <c r="A32" s="15" t="s">
        <v>38</v>
      </c>
      <c r="B32" s="16">
        <v>1</v>
      </c>
      <c r="C32" s="17">
        <v>1</v>
      </c>
      <c r="D32" s="16">
        <v>1</v>
      </c>
      <c r="E32" s="16">
        <v>2</v>
      </c>
      <c r="F32" s="17">
        <v>1</v>
      </c>
      <c r="G32" s="18">
        <f>B32*$G$4</f>
        <v>90</v>
      </c>
      <c r="H32" s="18">
        <f>C32*$H$4</f>
        <v>90</v>
      </c>
      <c r="I32" s="18">
        <f>D32*$I$4</f>
        <v>75</v>
      </c>
      <c r="J32" s="18">
        <f>E32*$J$4</f>
        <v>110</v>
      </c>
      <c r="K32" s="19">
        <f>F32*$K$4</f>
        <v>115</v>
      </c>
      <c r="L32" s="19">
        <f>SUM(G32:K32)</f>
        <v>480</v>
      </c>
      <c r="M32" s="20">
        <f>L32*1.24</f>
        <v>595.20000000000005</v>
      </c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30">
      <c r="A33" s="22" t="s">
        <v>39</v>
      </c>
      <c r="B33" s="76"/>
      <c r="C33" s="76"/>
      <c r="D33" s="76"/>
      <c r="E33" s="76"/>
      <c r="F33" s="76"/>
      <c r="G33" s="77"/>
      <c r="H33" s="77"/>
      <c r="I33" s="77"/>
      <c r="J33" s="77"/>
      <c r="K33" s="77"/>
      <c r="L33" s="19"/>
      <c r="M33" s="20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5" customHeight="1">
      <c r="A34" s="15" t="s">
        <v>40</v>
      </c>
      <c r="B34" s="16">
        <v>1</v>
      </c>
      <c r="C34" s="17">
        <v>1</v>
      </c>
      <c r="D34" s="16">
        <v>1</v>
      </c>
      <c r="E34" s="16">
        <v>2</v>
      </c>
      <c r="F34" s="17">
        <v>1</v>
      </c>
      <c r="G34" s="18">
        <f>B34*$G$4</f>
        <v>90</v>
      </c>
      <c r="H34" s="18">
        <f>C34*$H$4</f>
        <v>90</v>
      </c>
      <c r="I34" s="18">
        <f>D34*$I$4</f>
        <v>75</v>
      </c>
      <c r="J34" s="18">
        <f>E34*$J$4</f>
        <v>110</v>
      </c>
      <c r="K34" s="19">
        <f>F34*$K$4</f>
        <v>115</v>
      </c>
      <c r="L34" s="19">
        <f>SUM(G34:K34)</f>
        <v>480</v>
      </c>
      <c r="M34" s="20">
        <f>L34*1.24</f>
        <v>595.20000000000005</v>
      </c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15" customHeight="1">
      <c r="A35" s="15" t="s">
        <v>41</v>
      </c>
      <c r="B35" s="16"/>
      <c r="C35" s="17"/>
      <c r="D35" s="16">
        <v>1</v>
      </c>
      <c r="E35" s="16">
        <v>4</v>
      </c>
      <c r="F35" s="17"/>
      <c r="G35" s="18">
        <f>B35*$G$4</f>
        <v>0</v>
      </c>
      <c r="H35" s="18">
        <f>C35*$H$4</f>
        <v>0</v>
      </c>
      <c r="I35" s="18">
        <f>D35*$I$4</f>
        <v>75</v>
      </c>
      <c r="J35" s="18">
        <f>E35*$J$4</f>
        <v>220</v>
      </c>
      <c r="K35" s="19">
        <f>F35*$K$4</f>
        <v>0</v>
      </c>
      <c r="L35" s="19">
        <f>SUM(G35:K35)</f>
        <v>295</v>
      </c>
      <c r="M35" s="20">
        <f>L35*1.24</f>
        <v>365.8</v>
      </c>
      <c r="N35" s="6"/>
      <c r="O35" s="6"/>
      <c r="P35" s="6"/>
      <c r="Q35" s="6"/>
      <c r="R35" s="6"/>
      <c r="S35" s="6"/>
      <c r="T35" s="6" t="s">
        <v>42</v>
      </c>
      <c r="U35" s="24"/>
      <c r="V35" s="25"/>
      <c r="W35" s="6"/>
    </row>
    <row r="36" spans="1:23" ht="13.9" customHeight="1">
      <c r="A36" s="75" t="s">
        <v>43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21">
        <f>SUM(M34:M35)</f>
        <v>961</v>
      </c>
      <c r="N36" s="6"/>
      <c r="O36" s="6"/>
      <c r="P36" s="6"/>
      <c r="Q36" s="6"/>
      <c r="R36" s="6"/>
      <c r="S36" s="6"/>
      <c r="T36" s="26" t="s">
        <v>44</v>
      </c>
      <c r="U36" s="27" t="s">
        <v>45</v>
      </c>
      <c r="V36" s="28" t="s">
        <v>46</v>
      </c>
      <c r="W36" s="6"/>
    </row>
    <row r="37" spans="1:23" ht="30">
      <c r="A37" s="22" t="s">
        <v>47</v>
      </c>
      <c r="B37" s="76"/>
      <c r="C37" s="76"/>
      <c r="D37" s="76"/>
      <c r="E37" s="76"/>
      <c r="F37" s="76"/>
      <c r="G37" s="77"/>
      <c r="H37" s="77"/>
      <c r="I37" s="77"/>
      <c r="J37" s="77"/>
      <c r="K37" s="77"/>
      <c r="L37" s="19"/>
      <c r="M37" s="20"/>
      <c r="N37" s="6"/>
      <c r="O37" s="6"/>
      <c r="P37" s="6"/>
      <c r="Q37" s="6"/>
      <c r="R37" s="6"/>
      <c r="S37" s="6"/>
      <c r="T37" s="29" t="s">
        <v>48</v>
      </c>
      <c r="U37" s="30">
        <f>M12+M16+M32</f>
        <v>7012.2000000000007</v>
      </c>
      <c r="V37" s="31" t="s">
        <v>49</v>
      </c>
      <c r="W37" s="6"/>
    </row>
    <row r="38" spans="1:23" ht="15" customHeight="1">
      <c r="A38" s="15" t="s">
        <v>50</v>
      </c>
      <c r="B38" s="16">
        <v>1</v>
      </c>
      <c r="C38" s="17">
        <v>1</v>
      </c>
      <c r="D38" s="16">
        <v>1</v>
      </c>
      <c r="E38" s="16">
        <v>1</v>
      </c>
      <c r="F38" s="17">
        <v>2</v>
      </c>
      <c r="G38" s="18">
        <f t="shared" ref="G38:G43" si="7">B38*$G$4</f>
        <v>90</v>
      </c>
      <c r="H38" s="18">
        <f t="shared" ref="H38:H43" si="8">C38*$H$4</f>
        <v>90</v>
      </c>
      <c r="I38" s="18">
        <f t="shared" ref="I38:I43" si="9">D38*$I$4</f>
        <v>75</v>
      </c>
      <c r="J38" s="18">
        <f t="shared" ref="J38:J43" si="10">E38*$J$4</f>
        <v>55</v>
      </c>
      <c r="K38" s="19">
        <f t="shared" ref="K38:K43" si="11">F38*$K$4</f>
        <v>230</v>
      </c>
      <c r="L38" s="19">
        <f t="shared" ref="L38:L43" si="12">SUM(G38:K38)</f>
        <v>540</v>
      </c>
      <c r="M38" s="20">
        <f t="shared" ref="M38:M43" si="13">L38*1.24</f>
        <v>669.6</v>
      </c>
      <c r="N38" s="6"/>
      <c r="O38" s="6"/>
      <c r="P38" s="6"/>
      <c r="Q38" s="6"/>
      <c r="R38" s="6"/>
      <c r="S38" s="6"/>
      <c r="T38" s="32" t="s">
        <v>51</v>
      </c>
      <c r="U38" s="30">
        <f>M22+M29</f>
        <v>11457.599999999999</v>
      </c>
      <c r="V38" s="31" t="s">
        <v>52</v>
      </c>
      <c r="W38" s="6"/>
    </row>
    <row r="39" spans="1:23" ht="15" customHeight="1">
      <c r="A39" s="33" t="s">
        <v>53</v>
      </c>
      <c r="B39" s="16">
        <v>1</v>
      </c>
      <c r="C39" s="17">
        <v>1</v>
      </c>
      <c r="D39" s="16">
        <v>2</v>
      </c>
      <c r="E39" s="16">
        <v>5</v>
      </c>
      <c r="F39" s="17">
        <v>2</v>
      </c>
      <c r="G39" s="18">
        <f t="shared" si="7"/>
        <v>90</v>
      </c>
      <c r="H39" s="18">
        <f t="shared" si="8"/>
        <v>90</v>
      </c>
      <c r="I39" s="18">
        <f t="shared" si="9"/>
        <v>150</v>
      </c>
      <c r="J39" s="18">
        <f t="shared" si="10"/>
        <v>275</v>
      </c>
      <c r="K39" s="19">
        <f t="shared" si="11"/>
        <v>230</v>
      </c>
      <c r="L39" s="19">
        <f t="shared" si="12"/>
        <v>835</v>
      </c>
      <c r="M39" s="20">
        <f t="shared" si="13"/>
        <v>1035.4000000000001</v>
      </c>
      <c r="N39" s="6"/>
      <c r="O39" s="6"/>
      <c r="P39" s="6"/>
      <c r="Q39" s="6"/>
      <c r="R39" s="6"/>
      <c r="S39" s="6"/>
      <c r="T39" s="32" t="s">
        <v>54</v>
      </c>
      <c r="U39" s="30">
        <f>M27</f>
        <v>2436.6000000000004</v>
      </c>
      <c r="V39" s="31" t="s">
        <v>55</v>
      </c>
      <c r="W39" s="6"/>
    </row>
    <row r="40" spans="1:23" ht="15.75" customHeight="1">
      <c r="A40" s="33" t="s">
        <v>56</v>
      </c>
      <c r="B40" s="16">
        <v>1</v>
      </c>
      <c r="C40" s="17">
        <v>1</v>
      </c>
      <c r="D40" s="16">
        <v>1</v>
      </c>
      <c r="E40" s="16">
        <v>1</v>
      </c>
      <c r="F40" s="17">
        <v>1</v>
      </c>
      <c r="G40" s="18">
        <f t="shared" si="7"/>
        <v>90</v>
      </c>
      <c r="H40" s="18">
        <f t="shared" si="8"/>
        <v>90</v>
      </c>
      <c r="I40" s="18">
        <f t="shared" si="9"/>
        <v>75</v>
      </c>
      <c r="J40" s="18">
        <f t="shared" si="10"/>
        <v>55</v>
      </c>
      <c r="K40" s="19">
        <f t="shared" si="11"/>
        <v>115</v>
      </c>
      <c r="L40" s="19">
        <f t="shared" si="12"/>
        <v>425</v>
      </c>
      <c r="M40" s="20">
        <f t="shared" si="13"/>
        <v>527</v>
      </c>
      <c r="N40" s="6"/>
      <c r="O40" s="6"/>
      <c r="P40" s="6"/>
      <c r="Q40" s="6"/>
      <c r="R40" s="6"/>
      <c r="S40" s="6"/>
      <c r="T40" s="32" t="s">
        <v>57</v>
      </c>
      <c r="U40" s="30">
        <f>M36+M30</f>
        <v>2194.8000000000002</v>
      </c>
      <c r="V40" s="31" t="s">
        <v>58</v>
      </c>
      <c r="W40" s="6"/>
    </row>
    <row r="41" spans="1:23">
      <c r="A41" s="33" t="s">
        <v>59</v>
      </c>
      <c r="B41" s="16">
        <v>2</v>
      </c>
      <c r="C41" s="17">
        <v>1</v>
      </c>
      <c r="D41" s="16">
        <v>2</v>
      </c>
      <c r="E41" s="16">
        <v>5</v>
      </c>
      <c r="F41" s="17">
        <v>2</v>
      </c>
      <c r="G41" s="18">
        <f t="shared" si="7"/>
        <v>180</v>
      </c>
      <c r="H41" s="18">
        <f t="shared" si="8"/>
        <v>90</v>
      </c>
      <c r="I41" s="18">
        <f t="shared" si="9"/>
        <v>150</v>
      </c>
      <c r="J41" s="18">
        <f t="shared" si="10"/>
        <v>275</v>
      </c>
      <c r="K41" s="19">
        <f t="shared" si="11"/>
        <v>230</v>
      </c>
      <c r="L41" s="19">
        <f t="shared" si="12"/>
        <v>925</v>
      </c>
      <c r="M41" s="20">
        <f t="shared" si="13"/>
        <v>1147</v>
      </c>
      <c r="N41" s="6"/>
      <c r="O41" s="6"/>
      <c r="P41" s="6"/>
      <c r="Q41" s="6"/>
      <c r="R41" s="6"/>
      <c r="S41" s="6"/>
      <c r="T41" s="32" t="s">
        <v>60</v>
      </c>
      <c r="U41" s="30">
        <f>M44</f>
        <v>4891.8</v>
      </c>
      <c r="V41" s="31" t="s">
        <v>61</v>
      </c>
      <c r="W41" s="6"/>
    </row>
    <row r="42" spans="1:23">
      <c r="A42" s="33" t="s">
        <v>62</v>
      </c>
      <c r="B42" s="16">
        <v>2</v>
      </c>
      <c r="C42" s="17">
        <v>1</v>
      </c>
      <c r="D42" s="16">
        <v>2</v>
      </c>
      <c r="E42" s="16">
        <v>5</v>
      </c>
      <c r="F42" s="17">
        <v>2</v>
      </c>
      <c r="G42" s="18">
        <f t="shared" si="7"/>
        <v>180</v>
      </c>
      <c r="H42" s="18">
        <f t="shared" si="8"/>
        <v>90</v>
      </c>
      <c r="I42" s="18">
        <f t="shared" si="9"/>
        <v>150</v>
      </c>
      <c r="J42" s="18">
        <f t="shared" si="10"/>
        <v>275</v>
      </c>
      <c r="K42" s="19">
        <f t="shared" si="11"/>
        <v>230</v>
      </c>
      <c r="L42" s="19">
        <f t="shared" si="12"/>
        <v>925</v>
      </c>
      <c r="M42" s="20">
        <f t="shared" si="13"/>
        <v>1147</v>
      </c>
      <c r="N42" s="6"/>
      <c r="O42" s="6"/>
      <c r="P42" s="6"/>
      <c r="Q42" s="6"/>
      <c r="R42" s="6"/>
      <c r="S42" s="6"/>
      <c r="T42" s="32" t="s">
        <v>63</v>
      </c>
      <c r="U42" s="30">
        <f>M51+M31</f>
        <v>12003.2</v>
      </c>
      <c r="V42" s="31" t="s">
        <v>64</v>
      </c>
      <c r="W42" s="6"/>
    </row>
    <row r="43" spans="1:23">
      <c r="A43" s="33" t="s">
        <v>65</v>
      </c>
      <c r="B43" s="16"/>
      <c r="C43" s="17"/>
      <c r="D43" s="16">
        <v>1</v>
      </c>
      <c r="E43" s="16">
        <v>4</v>
      </c>
      <c r="F43" s="17"/>
      <c r="G43" s="18">
        <f t="shared" si="7"/>
        <v>0</v>
      </c>
      <c r="H43" s="18">
        <f t="shared" si="8"/>
        <v>0</v>
      </c>
      <c r="I43" s="18">
        <f t="shared" si="9"/>
        <v>75</v>
      </c>
      <c r="J43" s="18">
        <f t="shared" si="10"/>
        <v>220</v>
      </c>
      <c r="K43" s="19">
        <f t="shared" si="11"/>
        <v>0</v>
      </c>
      <c r="L43" s="19">
        <f t="shared" si="12"/>
        <v>295</v>
      </c>
      <c r="M43" s="20">
        <f t="shared" si="13"/>
        <v>365.8</v>
      </c>
      <c r="N43" s="6"/>
      <c r="O43" s="6"/>
      <c r="P43" s="6"/>
      <c r="Q43" s="6"/>
      <c r="R43" s="6"/>
      <c r="S43" s="6"/>
      <c r="T43" s="34"/>
      <c r="U43" s="35">
        <f>SUM(U37:U42)</f>
        <v>39996.199999999997</v>
      </c>
      <c r="V43" s="36"/>
      <c r="W43" s="6"/>
    </row>
    <row r="44" spans="1:23" ht="13.9" customHeight="1">
      <c r="A44" s="75" t="s">
        <v>66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21">
        <f>SUM(M38:M43)</f>
        <v>4891.8</v>
      </c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30">
      <c r="A45" s="37" t="s">
        <v>67</v>
      </c>
      <c r="B45" s="76"/>
      <c r="C45" s="76"/>
      <c r="D45" s="76"/>
      <c r="E45" s="76"/>
      <c r="F45" s="76"/>
      <c r="G45" s="77"/>
      <c r="H45" s="77"/>
      <c r="I45" s="77"/>
      <c r="J45" s="77"/>
      <c r="K45" s="77"/>
      <c r="L45" s="19"/>
      <c r="M45" s="20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>
      <c r="A46" s="33" t="s">
        <v>68</v>
      </c>
      <c r="B46" s="16">
        <v>10</v>
      </c>
      <c r="C46" s="17">
        <v>11</v>
      </c>
      <c r="D46" s="16">
        <v>5</v>
      </c>
      <c r="E46" s="16">
        <v>30</v>
      </c>
      <c r="F46" s="17">
        <v>10</v>
      </c>
      <c r="G46" s="18">
        <f>B46*$G$4</f>
        <v>900</v>
      </c>
      <c r="H46" s="18">
        <f>C46*$H$4</f>
        <v>990</v>
      </c>
      <c r="I46" s="18">
        <f>D46*$I$4</f>
        <v>375</v>
      </c>
      <c r="J46" s="18">
        <f>E46*$J$4</f>
        <v>1650</v>
      </c>
      <c r="K46" s="19">
        <f>F46*$K$4</f>
        <v>1150</v>
      </c>
      <c r="L46" s="19">
        <f>SUM(G46:K46)</f>
        <v>5065</v>
      </c>
      <c r="M46" s="20">
        <f>L46*1.24</f>
        <v>6280.6</v>
      </c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>
      <c r="A47" s="33" t="s">
        <v>69</v>
      </c>
      <c r="B47" s="16">
        <v>3</v>
      </c>
      <c r="C47" s="17">
        <v>1</v>
      </c>
      <c r="D47" s="16">
        <v>2</v>
      </c>
      <c r="E47" s="16">
        <v>7</v>
      </c>
      <c r="F47" s="17">
        <v>3</v>
      </c>
      <c r="G47" s="18">
        <f>B47*$G$4</f>
        <v>270</v>
      </c>
      <c r="H47" s="18">
        <f>C47*$H$4</f>
        <v>90</v>
      </c>
      <c r="I47" s="18">
        <f>D47*$I$4</f>
        <v>150</v>
      </c>
      <c r="J47" s="18">
        <f>E47*$J$4</f>
        <v>385</v>
      </c>
      <c r="K47" s="19">
        <f>F47*$K$4</f>
        <v>345</v>
      </c>
      <c r="L47" s="19">
        <f>SUM(G47:K47)</f>
        <v>1240</v>
      </c>
      <c r="M47" s="20">
        <f>L47*1.24</f>
        <v>1537.6</v>
      </c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>
      <c r="A48" s="33" t="s">
        <v>70</v>
      </c>
      <c r="B48" s="16">
        <v>3</v>
      </c>
      <c r="C48" s="17">
        <v>1</v>
      </c>
      <c r="D48" s="16">
        <v>2</v>
      </c>
      <c r="E48" s="16">
        <v>5</v>
      </c>
      <c r="F48" s="17">
        <v>2</v>
      </c>
      <c r="G48" s="18">
        <f>B48*$G$4</f>
        <v>270</v>
      </c>
      <c r="H48" s="18">
        <f>C48*$H$4</f>
        <v>90</v>
      </c>
      <c r="I48" s="18">
        <f>D48*$I$4</f>
        <v>150</v>
      </c>
      <c r="J48" s="18">
        <f>E48*$J$4</f>
        <v>275</v>
      </c>
      <c r="K48" s="19">
        <f>F48*$K$4</f>
        <v>230</v>
      </c>
      <c r="L48" s="19">
        <f>SUM(G48:K48)</f>
        <v>1015</v>
      </c>
      <c r="M48" s="20">
        <f>L48*1.24</f>
        <v>1258.5999999999999</v>
      </c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>
      <c r="A49" s="33" t="s">
        <v>71</v>
      </c>
      <c r="B49" s="16"/>
      <c r="C49" s="17"/>
      <c r="D49" s="16">
        <v>1</v>
      </c>
      <c r="E49" s="16">
        <v>5</v>
      </c>
      <c r="F49" s="17"/>
      <c r="G49" s="18">
        <f>B49*$G$4</f>
        <v>0</v>
      </c>
      <c r="H49" s="18">
        <f>C49*$H$4</f>
        <v>0</v>
      </c>
      <c r="I49" s="18">
        <f>D49*$I$4</f>
        <v>75</v>
      </c>
      <c r="J49" s="18">
        <f>E49*$J$4</f>
        <v>275</v>
      </c>
      <c r="K49" s="19">
        <f>F49*$K$4</f>
        <v>0</v>
      </c>
      <c r="L49" s="19">
        <f>SUM(G49:K49)</f>
        <v>350</v>
      </c>
      <c r="M49" s="20">
        <f>L49*1.24</f>
        <v>434</v>
      </c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>
      <c r="A50" s="33" t="s">
        <v>72</v>
      </c>
      <c r="B50" s="16">
        <v>3</v>
      </c>
      <c r="C50" s="17">
        <v>1</v>
      </c>
      <c r="D50" s="16">
        <v>2</v>
      </c>
      <c r="E50" s="16">
        <v>5</v>
      </c>
      <c r="F50" s="17">
        <v>2</v>
      </c>
      <c r="G50" s="18">
        <f>B50*$G$4</f>
        <v>270</v>
      </c>
      <c r="H50" s="18">
        <f>C50*$H$4</f>
        <v>90</v>
      </c>
      <c r="I50" s="18">
        <f>D50*$I$4</f>
        <v>150</v>
      </c>
      <c r="J50" s="18">
        <f>E50*$J$4</f>
        <v>275</v>
      </c>
      <c r="K50" s="19">
        <f>F50*$K$4</f>
        <v>230</v>
      </c>
      <c r="L50" s="19">
        <f>SUM(G50:K50)</f>
        <v>1015</v>
      </c>
      <c r="M50" s="20">
        <f>L50*1.24</f>
        <v>1258.5999999999999</v>
      </c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t="13.9" customHeight="1">
      <c r="A51" s="75" t="s">
        <v>73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21">
        <f>SUM(M46:M50)</f>
        <v>10769.400000000001</v>
      </c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ht="13.9" customHeight="1">
      <c r="A52" s="75" t="s">
        <v>74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21">
        <f>M51+M44+M36+M32+M31+M30+M29+M27+M22+M16+M12</f>
        <v>39996.199999999997</v>
      </c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>
      <c r="M53" s="38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>
      <c r="M54" s="38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ht="13.9" customHeight="1">
      <c r="A55" s="75" t="s">
        <v>75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21">
        <f>M52/1.24</f>
        <v>32254.999999999996</v>
      </c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15" customHeight="1">
      <c r="M56" s="38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>
      <c r="M57" s="38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>
      <c r="G58" s="39"/>
      <c r="H58" s="40"/>
      <c r="M58" s="38"/>
      <c r="N58" s="6"/>
      <c r="O58" s="6"/>
      <c r="P58" s="6"/>
      <c r="Q58" s="24"/>
      <c r="R58" s="25"/>
      <c r="S58" s="6"/>
      <c r="T58" s="6"/>
      <c r="U58" s="6"/>
      <c r="V58" s="6"/>
      <c r="W58" s="6"/>
    </row>
    <row r="59" spans="1:23" ht="15" customHeight="1">
      <c r="A59" s="41"/>
      <c r="F59" s="42"/>
      <c r="G59" s="39"/>
      <c r="H59" s="40"/>
      <c r="P59" s="43"/>
      <c r="Q59" s="44"/>
      <c r="R59" s="45"/>
      <c r="S59" s="46"/>
      <c r="T59" s="46"/>
    </row>
    <row r="60" spans="1:23">
      <c r="G60" s="47"/>
      <c r="H60" s="40"/>
      <c r="P60" s="46"/>
      <c r="Q60" s="45"/>
      <c r="R60" s="45"/>
      <c r="S60" s="45"/>
      <c r="T60" s="45"/>
    </row>
    <row r="61" spans="1:23">
      <c r="G61" s="47"/>
      <c r="H61" s="40"/>
      <c r="P61" s="46"/>
      <c r="Q61" s="45"/>
      <c r="R61" s="45"/>
      <c r="S61" s="45"/>
      <c r="T61" s="45"/>
    </row>
    <row r="62" spans="1:23">
      <c r="G62" s="47"/>
      <c r="H62" s="40"/>
      <c r="P62" s="46"/>
      <c r="Q62" s="45"/>
      <c r="R62" s="45"/>
      <c r="S62" s="45"/>
      <c r="T62" s="45"/>
    </row>
    <row r="63" spans="1:23">
      <c r="G63" s="47"/>
      <c r="H63" s="40"/>
      <c r="P63" s="46"/>
      <c r="Q63" s="45"/>
      <c r="R63" s="45"/>
      <c r="S63" s="45"/>
      <c r="T63" s="45"/>
    </row>
    <row r="64" spans="1:23">
      <c r="G64" s="47"/>
      <c r="H64" s="40"/>
      <c r="P64" s="46"/>
      <c r="Q64" s="45"/>
      <c r="R64" s="45"/>
      <c r="S64" s="45"/>
      <c r="T64" s="45"/>
    </row>
    <row r="65" spans="7:20">
      <c r="G65" s="47"/>
      <c r="H65" s="40"/>
      <c r="P65" s="46"/>
      <c r="Q65" s="45"/>
      <c r="R65" s="45"/>
      <c r="S65" s="45"/>
      <c r="T65" s="45"/>
    </row>
    <row r="66" spans="7:20">
      <c r="G66" s="47"/>
      <c r="H66" s="40"/>
      <c r="P66" s="46"/>
      <c r="Q66" s="45"/>
      <c r="R66" s="45"/>
      <c r="S66" s="46"/>
      <c r="T66" s="46"/>
    </row>
  </sheetData>
  <mergeCells count="29">
    <mergeCell ref="A51:L51"/>
    <mergeCell ref="A52:L52"/>
    <mergeCell ref="A55:L55"/>
    <mergeCell ref="A36:L36"/>
    <mergeCell ref="B37:F37"/>
    <mergeCell ref="G37:K37"/>
    <mergeCell ref="A44:L44"/>
    <mergeCell ref="B45:F45"/>
    <mergeCell ref="G45:K45"/>
    <mergeCell ref="A27:L27"/>
    <mergeCell ref="B28:F28"/>
    <mergeCell ref="G28:K28"/>
    <mergeCell ref="B33:F33"/>
    <mergeCell ref="G33:K33"/>
    <mergeCell ref="B17:F17"/>
    <mergeCell ref="G17:K17"/>
    <mergeCell ref="A22:L22"/>
    <mergeCell ref="B23:F23"/>
    <mergeCell ref="G23:K23"/>
    <mergeCell ref="B4:F4"/>
    <mergeCell ref="A12:L12"/>
    <mergeCell ref="B13:F13"/>
    <mergeCell ref="G13:K13"/>
    <mergeCell ref="A16:L16"/>
    <mergeCell ref="B2:F2"/>
    <mergeCell ref="G2:K2"/>
    <mergeCell ref="L2:L3"/>
    <mergeCell ref="M2:M3"/>
    <mergeCell ref="O2:S2"/>
  </mergeCells>
  <printOptions horizontalCentered="1"/>
  <pageMargins left="0.75" right="0.75" top="1" bottom="1" header="0.51180555555555496" footer="0.51180555555555496"/>
  <pageSetup paperSize="8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73"/>
  <sheetViews>
    <sheetView tabSelected="1" workbookViewId="0">
      <selection activeCell="I6" sqref="I6:M6"/>
    </sheetView>
  </sheetViews>
  <sheetFormatPr defaultRowHeight="15"/>
  <cols>
    <col min="1" max="1" width="54.85546875" style="38" customWidth="1"/>
    <col min="2" max="2" width="12" style="6" customWidth="1"/>
    <col min="3" max="3" width="8.5703125" style="38" customWidth="1"/>
    <col min="4" max="4" width="11.5703125" style="6" customWidth="1"/>
    <col min="5" max="5" width="6" style="6" customWidth="1"/>
    <col min="6" max="6" width="10.7109375" style="38" customWidth="1"/>
    <col min="7" max="7" width="13.7109375" style="6" customWidth="1"/>
    <col min="8" max="9" width="12.28515625" style="6" customWidth="1"/>
    <col min="10" max="10" width="9.140625" style="6" customWidth="1"/>
    <col min="11" max="11" width="12.28515625" style="38" customWidth="1"/>
    <col min="12" max="12" width="14.85546875" style="38" customWidth="1"/>
    <col min="13" max="13" width="14.140625" style="38" customWidth="1"/>
    <col min="14" max="14" width="9.85546875" style="6" customWidth="1"/>
    <col min="15" max="15" width="11.42578125" style="6"/>
    <col min="16" max="16" width="11.7109375" style="6" customWidth="1"/>
    <col min="17" max="17" width="12" style="6" customWidth="1"/>
    <col min="18" max="18" width="8.28515625" style="6" customWidth="1"/>
    <col min="19" max="19" width="17.42578125" style="6" customWidth="1"/>
    <col min="20" max="20" width="36.42578125" style="6" customWidth="1"/>
    <col min="21" max="21" width="11.7109375" style="6" customWidth="1"/>
    <col min="22" max="23" width="33.85546875" style="6" customWidth="1"/>
    <col min="24" max="1025" width="11.42578125" style="6"/>
  </cols>
  <sheetData>
    <row r="1" spans="1:19" ht="12.75" customHeight="1">
      <c r="B1" s="48"/>
      <c r="C1" s="49"/>
      <c r="D1" s="48"/>
      <c r="E1" s="48"/>
      <c r="F1" s="49"/>
      <c r="G1" s="48"/>
      <c r="H1" s="48"/>
      <c r="I1" s="48"/>
      <c r="J1" s="48"/>
      <c r="K1" s="49"/>
      <c r="L1" s="50"/>
      <c r="M1" s="50"/>
      <c r="O1" s="7"/>
      <c r="P1" s="7"/>
      <c r="Q1" s="7"/>
      <c r="R1" s="7"/>
      <c r="S1" s="7"/>
    </row>
    <row r="2" spans="1:19" ht="12.75" customHeight="1">
      <c r="B2" s="48"/>
      <c r="C2" s="49"/>
      <c r="D2" s="48"/>
      <c r="E2" s="48"/>
      <c r="F2" s="49"/>
      <c r="G2" s="48"/>
      <c r="H2" s="48"/>
      <c r="I2" s="48"/>
      <c r="J2" s="48"/>
      <c r="K2" s="49"/>
      <c r="L2" s="50"/>
      <c r="M2" s="50"/>
      <c r="O2" s="7"/>
      <c r="P2" s="7"/>
      <c r="Q2" s="7"/>
      <c r="R2" s="7"/>
      <c r="S2" s="7"/>
    </row>
    <row r="3" spans="1:19" ht="12.75" customHeight="1">
      <c r="B3" s="48"/>
      <c r="C3" s="49"/>
      <c r="D3" s="48"/>
      <c r="E3" s="48"/>
      <c r="F3" s="49"/>
      <c r="G3" s="48"/>
      <c r="H3" s="48"/>
      <c r="I3" s="48"/>
      <c r="J3" s="48"/>
      <c r="K3" s="49"/>
      <c r="L3" s="50"/>
      <c r="M3" s="50"/>
      <c r="O3" s="7"/>
      <c r="P3" s="7"/>
      <c r="Q3" s="7"/>
      <c r="R3" s="7"/>
      <c r="S3" s="7"/>
    </row>
    <row r="4" spans="1:19" ht="12.75" customHeight="1">
      <c r="B4" s="48"/>
      <c r="C4" s="49"/>
      <c r="D4" s="48"/>
      <c r="E4" s="48"/>
      <c r="F4" s="49"/>
      <c r="G4" s="48"/>
      <c r="H4" s="48"/>
      <c r="I4" s="48"/>
      <c r="J4" s="48"/>
      <c r="K4" s="49"/>
      <c r="L4" s="50"/>
      <c r="M4" s="50"/>
      <c r="O4" s="7"/>
      <c r="P4" s="7"/>
      <c r="Q4" s="7"/>
      <c r="R4" s="7"/>
      <c r="S4" s="7"/>
    </row>
    <row r="5" spans="1:19" ht="29.25" customHeight="1">
      <c r="A5" s="38" t="s">
        <v>76</v>
      </c>
      <c r="B5" s="48"/>
      <c r="C5" s="49"/>
      <c r="D5" s="48"/>
      <c r="E5" s="48"/>
      <c r="F5" s="49"/>
      <c r="G5" s="48"/>
      <c r="H5" s="48"/>
      <c r="I5" s="78" t="s">
        <v>83</v>
      </c>
      <c r="J5" s="78"/>
      <c r="K5" s="78"/>
      <c r="L5" s="78"/>
      <c r="M5" s="78"/>
      <c r="O5" s="7"/>
      <c r="P5" s="7"/>
      <c r="Q5" s="7"/>
      <c r="R5" s="7"/>
      <c r="S5" s="7"/>
    </row>
    <row r="6" spans="1:19" ht="12.75" customHeight="1">
      <c r="B6" s="48"/>
      <c r="C6" s="49"/>
      <c r="D6" s="48"/>
      <c r="E6" s="48"/>
      <c r="F6" s="49"/>
      <c r="G6" s="48"/>
      <c r="H6" s="48"/>
      <c r="I6" s="79" t="s">
        <v>77</v>
      </c>
      <c r="J6" s="79"/>
      <c r="K6" s="79"/>
      <c r="L6" s="79"/>
      <c r="M6" s="79"/>
      <c r="O6" s="7"/>
      <c r="P6" s="7"/>
      <c r="Q6" s="7"/>
      <c r="R6" s="7"/>
      <c r="S6" s="7"/>
    </row>
    <row r="7" spans="1:19" ht="12.75" customHeight="1">
      <c r="B7" s="48"/>
      <c r="C7" s="49"/>
      <c r="D7" s="48"/>
      <c r="E7" s="48"/>
      <c r="F7" s="49"/>
      <c r="G7" s="48"/>
      <c r="H7" s="48"/>
      <c r="I7" s="79" t="s">
        <v>78</v>
      </c>
      <c r="J7" s="79"/>
      <c r="K7" s="79"/>
      <c r="L7" s="79"/>
      <c r="M7" s="79"/>
      <c r="O7" s="7"/>
      <c r="P7" s="7"/>
      <c r="Q7" s="7"/>
      <c r="R7" s="7"/>
      <c r="S7" s="7"/>
    </row>
    <row r="8" spans="1:19" ht="12.75" customHeight="1">
      <c r="B8" s="48"/>
      <c r="C8" s="49"/>
      <c r="D8" s="48"/>
      <c r="E8" s="48"/>
      <c r="F8" s="49"/>
      <c r="G8" s="48"/>
      <c r="H8" s="48"/>
      <c r="I8" s="79" t="s">
        <v>79</v>
      </c>
      <c r="J8" s="79"/>
      <c r="K8" s="79"/>
      <c r="L8" s="79"/>
      <c r="M8" s="79"/>
      <c r="O8" s="7"/>
      <c r="P8" s="7"/>
      <c r="Q8" s="7"/>
      <c r="R8" s="7"/>
      <c r="S8" s="7"/>
    </row>
    <row r="9" spans="1:19" ht="38.25" customHeight="1">
      <c r="B9" s="80" t="s">
        <v>0</v>
      </c>
      <c r="C9" s="80"/>
      <c r="D9" s="80"/>
      <c r="E9" s="80"/>
      <c r="F9" s="80"/>
      <c r="G9" s="73" t="s">
        <v>1</v>
      </c>
      <c r="H9" s="73"/>
      <c r="I9" s="73"/>
      <c r="J9" s="73"/>
      <c r="K9" s="73"/>
      <c r="L9" s="72" t="s">
        <v>2</v>
      </c>
      <c r="M9" s="72" t="s">
        <v>3</v>
      </c>
      <c r="O9" s="73" t="s">
        <v>4</v>
      </c>
      <c r="P9" s="73"/>
      <c r="Q9" s="73"/>
      <c r="R9" s="73"/>
      <c r="S9" s="73"/>
    </row>
    <row r="10" spans="1:19" ht="25.5" customHeight="1">
      <c r="B10" s="7" t="s">
        <v>5</v>
      </c>
      <c r="C10" s="68" t="s">
        <v>6</v>
      </c>
      <c r="D10" s="8" t="s">
        <v>7</v>
      </c>
      <c r="E10" s="7" t="s">
        <v>8</v>
      </c>
      <c r="F10" s="8" t="s">
        <v>9</v>
      </c>
      <c r="G10" s="7" t="s">
        <v>5</v>
      </c>
      <c r="H10" s="7" t="s">
        <v>6</v>
      </c>
      <c r="I10" s="8" t="s">
        <v>7</v>
      </c>
      <c r="J10" s="7" t="s">
        <v>8</v>
      </c>
      <c r="K10" s="8" t="s">
        <v>9</v>
      </c>
      <c r="L10" s="72"/>
      <c r="M10" s="72"/>
      <c r="O10" s="7" t="s">
        <v>5</v>
      </c>
      <c r="P10" s="7" t="s">
        <v>6</v>
      </c>
      <c r="Q10" s="8" t="s">
        <v>7</v>
      </c>
      <c r="R10" s="7" t="s">
        <v>8</v>
      </c>
      <c r="S10" s="7" t="s">
        <v>9</v>
      </c>
    </row>
    <row r="11" spans="1:19" ht="69.75" customHeight="1">
      <c r="A11" s="51" t="s">
        <v>10</v>
      </c>
      <c r="B11" s="81"/>
      <c r="C11" s="81"/>
      <c r="D11" s="81"/>
      <c r="E11" s="81"/>
      <c r="F11" s="81"/>
      <c r="G11" s="52">
        <f>90</f>
        <v>90</v>
      </c>
      <c r="H11" s="52">
        <v>90</v>
      </c>
      <c r="I11" s="52">
        <v>75</v>
      </c>
      <c r="J11" s="52">
        <v>55</v>
      </c>
      <c r="K11" s="53">
        <v>115</v>
      </c>
      <c r="L11" s="54"/>
      <c r="M11" s="13"/>
      <c r="O11" s="14">
        <f>90</f>
        <v>90</v>
      </c>
      <c r="P11" s="14">
        <v>90</v>
      </c>
      <c r="Q11" s="14">
        <v>75</v>
      </c>
      <c r="R11" s="14">
        <v>55</v>
      </c>
      <c r="S11" s="14">
        <v>115</v>
      </c>
    </row>
    <row r="12" spans="1:19" ht="42" customHeight="1">
      <c r="A12" s="55" t="s">
        <v>11</v>
      </c>
      <c r="B12" s="56">
        <v>2</v>
      </c>
      <c r="C12" s="57">
        <v>1</v>
      </c>
      <c r="D12" s="56">
        <v>2</v>
      </c>
      <c r="E12" s="56">
        <v>3</v>
      </c>
      <c r="F12" s="57">
        <v>2</v>
      </c>
      <c r="G12" s="58">
        <f t="shared" ref="G12:G18" si="0">B12*$G$11</f>
        <v>180</v>
      </c>
      <c r="H12" s="58">
        <f t="shared" ref="H12:H18" si="1">C12*$H$11</f>
        <v>90</v>
      </c>
      <c r="I12" s="58">
        <f t="shared" ref="I12:I18" si="2">D12*$I$11</f>
        <v>150</v>
      </c>
      <c r="J12" s="58">
        <f t="shared" ref="J12:J18" si="3">E12*$J$11</f>
        <v>165</v>
      </c>
      <c r="K12" s="20">
        <f t="shared" ref="K12:K18" si="4">F12*$K$11</f>
        <v>230</v>
      </c>
      <c r="L12" s="20">
        <f t="shared" ref="L12:L18" si="5">SUM(G12:K12)</f>
        <v>815</v>
      </c>
      <c r="M12" s="20">
        <f t="shared" ref="M12:M18" si="6">L12*1.24</f>
        <v>1010.6</v>
      </c>
    </row>
    <row r="13" spans="1:19" ht="27.75" customHeight="1">
      <c r="A13" s="55" t="s">
        <v>12</v>
      </c>
      <c r="B13" s="56">
        <v>2</v>
      </c>
      <c r="C13" s="57">
        <v>1</v>
      </c>
      <c r="D13" s="56">
        <v>1</v>
      </c>
      <c r="E13" s="56">
        <v>3</v>
      </c>
      <c r="F13" s="57">
        <v>2</v>
      </c>
      <c r="G13" s="58">
        <f t="shared" si="0"/>
        <v>180</v>
      </c>
      <c r="H13" s="58">
        <f t="shared" si="1"/>
        <v>90</v>
      </c>
      <c r="I13" s="58">
        <f t="shared" si="2"/>
        <v>75</v>
      </c>
      <c r="J13" s="58">
        <f t="shared" si="3"/>
        <v>165</v>
      </c>
      <c r="K13" s="20">
        <f t="shared" si="4"/>
        <v>230</v>
      </c>
      <c r="L13" s="20">
        <f t="shared" si="5"/>
        <v>740</v>
      </c>
      <c r="M13" s="20">
        <f t="shared" si="6"/>
        <v>917.6</v>
      </c>
    </row>
    <row r="14" spans="1:19">
      <c r="A14" s="55" t="s">
        <v>13</v>
      </c>
      <c r="B14" s="56">
        <v>1</v>
      </c>
      <c r="C14" s="57">
        <v>1</v>
      </c>
      <c r="D14" s="56">
        <v>1</v>
      </c>
      <c r="E14" s="56">
        <v>2</v>
      </c>
      <c r="F14" s="57">
        <v>1</v>
      </c>
      <c r="G14" s="58">
        <f t="shared" si="0"/>
        <v>90</v>
      </c>
      <c r="H14" s="58">
        <f t="shared" si="1"/>
        <v>90</v>
      </c>
      <c r="I14" s="58">
        <f t="shared" si="2"/>
        <v>75</v>
      </c>
      <c r="J14" s="58">
        <f t="shared" si="3"/>
        <v>110</v>
      </c>
      <c r="K14" s="20">
        <f t="shared" si="4"/>
        <v>115</v>
      </c>
      <c r="L14" s="20">
        <f t="shared" si="5"/>
        <v>480</v>
      </c>
      <c r="M14" s="20">
        <f t="shared" si="6"/>
        <v>595.20000000000005</v>
      </c>
    </row>
    <row r="15" spans="1:19">
      <c r="A15" s="55" t="s">
        <v>14</v>
      </c>
      <c r="B15" s="56">
        <v>1</v>
      </c>
      <c r="C15" s="57">
        <v>1</v>
      </c>
      <c r="D15" s="56">
        <v>1</v>
      </c>
      <c r="E15" s="56">
        <v>1</v>
      </c>
      <c r="F15" s="57">
        <v>1</v>
      </c>
      <c r="G15" s="58">
        <f t="shared" si="0"/>
        <v>90</v>
      </c>
      <c r="H15" s="58">
        <f t="shared" si="1"/>
        <v>90</v>
      </c>
      <c r="I15" s="58">
        <f t="shared" si="2"/>
        <v>75</v>
      </c>
      <c r="J15" s="58">
        <f t="shared" si="3"/>
        <v>55</v>
      </c>
      <c r="K15" s="20">
        <f t="shared" si="4"/>
        <v>115</v>
      </c>
      <c r="L15" s="20">
        <f t="shared" si="5"/>
        <v>425</v>
      </c>
      <c r="M15" s="20">
        <f t="shared" si="6"/>
        <v>527</v>
      </c>
    </row>
    <row r="16" spans="1:19">
      <c r="A16" s="55" t="s">
        <v>15</v>
      </c>
      <c r="B16" s="56">
        <v>3</v>
      </c>
      <c r="C16" s="57">
        <v>1</v>
      </c>
      <c r="D16" s="56">
        <v>2</v>
      </c>
      <c r="E16" s="56">
        <v>3</v>
      </c>
      <c r="F16" s="57">
        <v>2</v>
      </c>
      <c r="G16" s="58">
        <f t="shared" si="0"/>
        <v>270</v>
      </c>
      <c r="H16" s="58">
        <f t="shared" si="1"/>
        <v>90</v>
      </c>
      <c r="I16" s="58">
        <f t="shared" si="2"/>
        <v>150</v>
      </c>
      <c r="J16" s="58">
        <f t="shared" si="3"/>
        <v>165</v>
      </c>
      <c r="K16" s="20">
        <f t="shared" si="4"/>
        <v>230</v>
      </c>
      <c r="L16" s="20">
        <f t="shared" si="5"/>
        <v>905</v>
      </c>
      <c r="M16" s="20">
        <f t="shared" si="6"/>
        <v>1122.2</v>
      </c>
    </row>
    <row r="17" spans="1:13" ht="14.1" customHeight="1">
      <c r="A17" s="55" t="s">
        <v>16</v>
      </c>
      <c r="B17" s="56"/>
      <c r="C17" s="57">
        <v>1</v>
      </c>
      <c r="D17" s="56"/>
      <c r="E17" s="56">
        <v>1</v>
      </c>
      <c r="F17" s="57"/>
      <c r="G17" s="58">
        <f t="shared" si="0"/>
        <v>0</v>
      </c>
      <c r="H17" s="58">
        <f t="shared" si="1"/>
        <v>90</v>
      </c>
      <c r="I17" s="58">
        <f t="shared" si="2"/>
        <v>0</v>
      </c>
      <c r="J17" s="58">
        <f t="shared" si="3"/>
        <v>55</v>
      </c>
      <c r="K17" s="20">
        <f t="shared" si="4"/>
        <v>0</v>
      </c>
      <c r="L17" s="20">
        <f t="shared" si="5"/>
        <v>145</v>
      </c>
      <c r="M17" s="20">
        <f t="shared" si="6"/>
        <v>179.8</v>
      </c>
    </row>
    <row r="18" spans="1:13" ht="15" customHeight="1">
      <c r="A18" s="55" t="s">
        <v>17</v>
      </c>
      <c r="B18" s="56"/>
      <c r="C18" s="57"/>
      <c r="D18" s="56">
        <v>1</v>
      </c>
      <c r="E18" s="56">
        <v>4</v>
      </c>
      <c r="F18" s="57"/>
      <c r="G18" s="58">
        <f t="shared" si="0"/>
        <v>0</v>
      </c>
      <c r="H18" s="58">
        <f t="shared" si="1"/>
        <v>0</v>
      </c>
      <c r="I18" s="58">
        <f t="shared" si="2"/>
        <v>75</v>
      </c>
      <c r="J18" s="58">
        <f t="shared" si="3"/>
        <v>220</v>
      </c>
      <c r="K18" s="20">
        <f t="shared" si="4"/>
        <v>0</v>
      </c>
      <c r="L18" s="20">
        <f t="shared" si="5"/>
        <v>295</v>
      </c>
      <c r="M18" s="20">
        <f t="shared" si="6"/>
        <v>365.8</v>
      </c>
    </row>
    <row r="19" spans="1:13" ht="15" customHeight="1">
      <c r="A19" s="82" t="s">
        <v>18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21">
        <f>SUM(M12:M18)</f>
        <v>4718.2000000000007</v>
      </c>
    </row>
    <row r="20" spans="1:13">
      <c r="A20" s="59" t="s">
        <v>19</v>
      </c>
      <c r="B20" s="83"/>
      <c r="C20" s="83"/>
      <c r="D20" s="83"/>
      <c r="E20" s="83"/>
      <c r="F20" s="83"/>
      <c r="G20" s="84"/>
      <c r="H20" s="84"/>
      <c r="I20" s="84"/>
      <c r="J20" s="84"/>
      <c r="K20" s="84"/>
      <c r="L20" s="20"/>
      <c r="M20" s="20"/>
    </row>
    <row r="21" spans="1:13">
      <c r="A21" s="55" t="s">
        <v>20</v>
      </c>
      <c r="B21" s="56">
        <v>3</v>
      </c>
      <c r="C21" s="57">
        <v>1</v>
      </c>
      <c r="D21" s="56">
        <v>2</v>
      </c>
      <c r="E21" s="56">
        <v>5</v>
      </c>
      <c r="F21" s="57">
        <v>3</v>
      </c>
      <c r="G21" s="58">
        <f>B21*$G$11</f>
        <v>270</v>
      </c>
      <c r="H21" s="58">
        <f>C21*$H$11</f>
        <v>90</v>
      </c>
      <c r="I21" s="58">
        <f>D21*$I$11</f>
        <v>150</v>
      </c>
      <c r="J21" s="58">
        <f>E21*$J$11</f>
        <v>275</v>
      </c>
      <c r="K21" s="20">
        <f>F21*$K$11</f>
        <v>345</v>
      </c>
      <c r="L21" s="20">
        <f>SUM(G21:K21)</f>
        <v>1130</v>
      </c>
      <c r="M21" s="20">
        <f>L21*1.24</f>
        <v>1401.2</v>
      </c>
    </row>
    <row r="22" spans="1:13">
      <c r="A22" s="55" t="s">
        <v>21</v>
      </c>
      <c r="B22" s="56"/>
      <c r="C22" s="57"/>
      <c r="D22" s="56">
        <v>1</v>
      </c>
      <c r="E22" s="56">
        <v>3</v>
      </c>
      <c r="F22" s="57"/>
      <c r="G22" s="58">
        <f>B22*$G$11</f>
        <v>0</v>
      </c>
      <c r="H22" s="58">
        <f>C22*$H$11</f>
        <v>0</v>
      </c>
      <c r="I22" s="58">
        <f>D22*$I$11</f>
        <v>75</v>
      </c>
      <c r="J22" s="58">
        <f>E22*$J$11</f>
        <v>165</v>
      </c>
      <c r="K22" s="20">
        <f>F22*$K$11</f>
        <v>0</v>
      </c>
      <c r="L22" s="20">
        <f>SUM(G22:K22)</f>
        <v>240</v>
      </c>
      <c r="M22" s="20">
        <f>L22*1.24</f>
        <v>297.60000000000002</v>
      </c>
    </row>
    <row r="23" spans="1:13" ht="12.75" customHeight="1">
      <c r="A23" s="82" t="s">
        <v>22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21">
        <f>SUM(M21:M22)</f>
        <v>1698.8000000000002</v>
      </c>
    </row>
    <row r="24" spans="1:13">
      <c r="A24" s="59" t="s">
        <v>23</v>
      </c>
      <c r="B24" s="83"/>
      <c r="C24" s="83"/>
      <c r="D24" s="83"/>
      <c r="E24" s="83"/>
      <c r="F24" s="83"/>
      <c r="G24" s="84"/>
      <c r="H24" s="84"/>
      <c r="I24" s="84"/>
      <c r="J24" s="84"/>
      <c r="K24" s="84"/>
      <c r="L24" s="20"/>
      <c r="M24" s="20"/>
    </row>
    <row r="25" spans="1:13" ht="15" customHeight="1">
      <c r="A25" s="55" t="s">
        <v>24</v>
      </c>
      <c r="B25" s="56">
        <v>7</v>
      </c>
      <c r="C25" s="57">
        <v>7.5</v>
      </c>
      <c r="D25" s="56">
        <v>5</v>
      </c>
      <c r="E25" s="56">
        <v>20</v>
      </c>
      <c r="F25" s="57">
        <v>8</v>
      </c>
      <c r="G25" s="58">
        <f>B25*$G$11</f>
        <v>630</v>
      </c>
      <c r="H25" s="58">
        <f>C25*$H$11</f>
        <v>675</v>
      </c>
      <c r="I25" s="58">
        <f>D25*$I$11</f>
        <v>375</v>
      </c>
      <c r="J25" s="58">
        <f>E25*$J$11</f>
        <v>1100</v>
      </c>
      <c r="K25" s="20">
        <f>F25*$K$11</f>
        <v>920</v>
      </c>
      <c r="L25" s="20">
        <f>SUM(G25:K25)</f>
        <v>3700</v>
      </c>
      <c r="M25" s="20">
        <f>L25*1.24</f>
        <v>4588</v>
      </c>
    </row>
    <row r="26" spans="1:13">
      <c r="A26" s="55" t="s">
        <v>25</v>
      </c>
      <c r="B26" s="56">
        <v>7</v>
      </c>
      <c r="C26" s="57">
        <v>8</v>
      </c>
      <c r="D26" s="56">
        <v>3</v>
      </c>
      <c r="E26" s="56">
        <v>20</v>
      </c>
      <c r="F26" s="57">
        <v>6</v>
      </c>
      <c r="G26" s="58">
        <f>B26*$G$11</f>
        <v>630</v>
      </c>
      <c r="H26" s="58">
        <f>C26*$H$11</f>
        <v>720</v>
      </c>
      <c r="I26" s="58">
        <f>D26*$I$11</f>
        <v>225</v>
      </c>
      <c r="J26" s="58">
        <f>E26*$J$11</f>
        <v>1100</v>
      </c>
      <c r="K26" s="20">
        <f>F26*$K$11</f>
        <v>690</v>
      </c>
      <c r="L26" s="20">
        <f>SUM(G26:K26)</f>
        <v>3365</v>
      </c>
      <c r="M26" s="20">
        <f>L26*1.24</f>
        <v>4172.6000000000004</v>
      </c>
    </row>
    <row r="27" spans="1:13" ht="25.5">
      <c r="A27" s="55" t="s">
        <v>26</v>
      </c>
      <c r="B27" s="56">
        <v>2</v>
      </c>
      <c r="C27" s="57">
        <v>1</v>
      </c>
      <c r="D27" s="56"/>
      <c r="E27" s="56">
        <v>7</v>
      </c>
      <c r="F27" s="57">
        <v>2</v>
      </c>
      <c r="G27" s="58">
        <f>B27*$G$11</f>
        <v>180</v>
      </c>
      <c r="H27" s="58">
        <f>C27*$H$11</f>
        <v>90</v>
      </c>
      <c r="I27" s="58">
        <f>D27*$I$11</f>
        <v>0</v>
      </c>
      <c r="J27" s="58">
        <f>E27*$J$11</f>
        <v>385</v>
      </c>
      <c r="K27" s="20">
        <f>F27*$K$11</f>
        <v>230</v>
      </c>
      <c r="L27" s="20">
        <f>SUM(G27:K27)</f>
        <v>885</v>
      </c>
      <c r="M27" s="20">
        <f>L27*1.24</f>
        <v>1097.4000000000001</v>
      </c>
    </row>
    <row r="28" spans="1:13">
      <c r="A28" s="55" t="s">
        <v>27</v>
      </c>
      <c r="B28" s="56"/>
      <c r="C28" s="57"/>
      <c r="D28" s="56">
        <v>1</v>
      </c>
      <c r="E28" s="56">
        <v>4</v>
      </c>
      <c r="F28" s="57"/>
      <c r="G28" s="58">
        <f>B28*$G$11</f>
        <v>0</v>
      </c>
      <c r="H28" s="58">
        <f>C28*$H$11</f>
        <v>0</v>
      </c>
      <c r="I28" s="58">
        <f>D28*$I$11</f>
        <v>75</v>
      </c>
      <c r="J28" s="58">
        <f>E28*$J$11</f>
        <v>220</v>
      </c>
      <c r="K28" s="20">
        <f>F28*$K$11</f>
        <v>0</v>
      </c>
      <c r="L28" s="20">
        <f>SUM(G28:K28)</f>
        <v>295</v>
      </c>
      <c r="M28" s="20">
        <f>L28*1.24</f>
        <v>365.8</v>
      </c>
    </row>
    <row r="29" spans="1:13" ht="12.75" customHeight="1">
      <c r="A29" s="82" t="s">
        <v>28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21">
        <f>SUM(M25:M28)</f>
        <v>10223.799999999999</v>
      </c>
    </row>
    <row r="30" spans="1:13" ht="28.5" customHeight="1">
      <c r="A30" s="59" t="s">
        <v>29</v>
      </c>
      <c r="B30" s="83"/>
      <c r="C30" s="83"/>
      <c r="D30" s="83"/>
      <c r="E30" s="83"/>
      <c r="F30" s="83"/>
      <c r="G30" s="84"/>
      <c r="H30" s="84"/>
      <c r="I30" s="84"/>
      <c r="J30" s="84"/>
      <c r="K30" s="84"/>
      <c r="L30" s="20"/>
      <c r="M30" s="20"/>
    </row>
    <row r="31" spans="1:13">
      <c r="A31" s="55" t="s">
        <v>30</v>
      </c>
      <c r="B31" s="56">
        <v>1</v>
      </c>
      <c r="C31" s="57">
        <v>1</v>
      </c>
      <c r="D31" s="56">
        <v>1</v>
      </c>
      <c r="E31" s="56">
        <v>1</v>
      </c>
      <c r="F31" s="57">
        <v>2</v>
      </c>
      <c r="G31" s="58">
        <f>B31*$G$11</f>
        <v>90</v>
      </c>
      <c r="H31" s="58">
        <f>C31*$H$11</f>
        <v>90</v>
      </c>
      <c r="I31" s="58">
        <f>D31*$I$11</f>
        <v>75</v>
      </c>
      <c r="J31" s="58">
        <f>E31*$J$11</f>
        <v>55</v>
      </c>
      <c r="K31" s="20">
        <f>F31*$K$11</f>
        <v>230</v>
      </c>
      <c r="L31" s="20">
        <f>SUM(G31:K31)</f>
        <v>540</v>
      </c>
      <c r="M31" s="20">
        <f>L31*1.24</f>
        <v>669.6</v>
      </c>
    </row>
    <row r="32" spans="1:13" ht="25.5">
      <c r="A32" s="55" t="s">
        <v>31</v>
      </c>
      <c r="B32" s="56">
        <v>3</v>
      </c>
      <c r="C32" s="57">
        <v>1</v>
      </c>
      <c r="D32" s="56">
        <v>2</v>
      </c>
      <c r="E32" s="56">
        <v>5</v>
      </c>
      <c r="F32" s="57">
        <v>3</v>
      </c>
      <c r="G32" s="58">
        <f>B32*$G$11</f>
        <v>270</v>
      </c>
      <c r="H32" s="58">
        <f>C32*$H$11</f>
        <v>90</v>
      </c>
      <c r="I32" s="58">
        <f>D32*$I$11</f>
        <v>150</v>
      </c>
      <c r="J32" s="58">
        <f>E32*$J$11</f>
        <v>275</v>
      </c>
      <c r="K32" s="20">
        <f>F32*$K$11</f>
        <v>345</v>
      </c>
      <c r="L32" s="20">
        <f>SUM(G32:K32)</f>
        <v>1130</v>
      </c>
      <c r="M32" s="20">
        <f>L32*1.24</f>
        <v>1401.2</v>
      </c>
    </row>
    <row r="33" spans="1:22">
      <c r="A33" s="60" t="s">
        <v>32</v>
      </c>
      <c r="B33" s="56"/>
      <c r="C33" s="57"/>
      <c r="D33" s="56">
        <v>1</v>
      </c>
      <c r="E33" s="56">
        <v>4</v>
      </c>
      <c r="F33" s="57"/>
      <c r="G33" s="58">
        <f>B33*$G$11</f>
        <v>0</v>
      </c>
      <c r="H33" s="58">
        <f>C33*$H$11</f>
        <v>0</v>
      </c>
      <c r="I33" s="58">
        <f>D33*$I$11</f>
        <v>75</v>
      </c>
      <c r="J33" s="58">
        <f>E33*$J$11</f>
        <v>220</v>
      </c>
      <c r="K33" s="20">
        <f>F33*$K$11</f>
        <v>0</v>
      </c>
      <c r="L33" s="20">
        <f>SUM(G33:K33)</f>
        <v>295</v>
      </c>
      <c r="M33" s="20">
        <f>L33*1.24</f>
        <v>365.8</v>
      </c>
    </row>
    <row r="34" spans="1:22" ht="12.75" customHeight="1">
      <c r="A34" s="82" t="s">
        <v>33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21">
        <f>SUM(M31:M33)</f>
        <v>2436.6000000000004</v>
      </c>
    </row>
    <row r="35" spans="1:22">
      <c r="A35" s="59" t="s">
        <v>34</v>
      </c>
      <c r="B35" s="83"/>
      <c r="C35" s="83"/>
      <c r="D35" s="83"/>
      <c r="E35" s="83"/>
      <c r="F35" s="83"/>
      <c r="G35" s="84"/>
      <c r="H35" s="84"/>
      <c r="I35" s="84"/>
      <c r="J35" s="84"/>
      <c r="K35" s="84"/>
      <c r="L35" s="20"/>
      <c r="M35" s="20"/>
    </row>
    <row r="36" spans="1:22">
      <c r="A36" s="55" t="s">
        <v>35</v>
      </c>
      <c r="B36" s="56">
        <v>3</v>
      </c>
      <c r="C36" s="57">
        <v>2</v>
      </c>
      <c r="D36" s="56">
        <v>2</v>
      </c>
      <c r="E36" s="56">
        <v>3</v>
      </c>
      <c r="F36" s="57">
        <v>2</v>
      </c>
      <c r="G36" s="58">
        <f>B36*$G$11</f>
        <v>270</v>
      </c>
      <c r="H36" s="58">
        <f>C36*$H$11</f>
        <v>180</v>
      </c>
      <c r="I36" s="58">
        <f>D36*$I$11</f>
        <v>150</v>
      </c>
      <c r="J36" s="58">
        <f>E36*$J$11</f>
        <v>165</v>
      </c>
      <c r="K36" s="20">
        <f>F36*$K$11</f>
        <v>230</v>
      </c>
      <c r="L36" s="20">
        <f>SUM(G36:K36)</f>
        <v>995</v>
      </c>
      <c r="M36" s="20">
        <f>L36*1.24</f>
        <v>1233.8</v>
      </c>
    </row>
    <row r="37" spans="1:22" ht="15" customHeight="1">
      <c r="A37" s="55" t="s">
        <v>36</v>
      </c>
      <c r="B37" s="56">
        <v>3</v>
      </c>
      <c r="C37" s="57">
        <v>2</v>
      </c>
      <c r="D37" s="56">
        <v>2</v>
      </c>
      <c r="E37" s="56">
        <v>3</v>
      </c>
      <c r="F37" s="57">
        <v>2</v>
      </c>
      <c r="G37" s="58">
        <f>B37*$G$11</f>
        <v>270</v>
      </c>
      <c r="H37" s="58">
        <f>C37*$H$11</f>
        <v>180</v>
      </c>
      <c r="I37" s="58">
        <f>D37*$I$11</f>
        <v>150</v>
      </c>
      <c r="J37" s="58">
        <f>E37*$J$11</f>
        <v>165</v>
      </c>
      <c r="K37" s="20">
        <f>F37*$K$11</f>
        <v>230</v>
      </c>
      <c r="L37" s="20">
        <f>SUM(G37:K37)</f>
        <v>995</v>
      </c>
      <c r="M37" s="20">
        <f>L37*1.24</f>
        <v>1233.8</v>
      </c>
    </row>
    <row r="38" spans="1:22">
      <c r="A38" s="55" t="s">
        <v>37</v>
      </c>
      <c r="B38" s="56">
        <v>3</v>
      </c>
      <c r="C38" s="57">
        <v>2</v>
      </c>
      <c r="D38" s="56">
        <v>2</v>
      </c>
      <c r="E38" s="56">
        <v>3</v>
      </c>
      <c r="F38" s="57">
        <v>2</v>
      </c>
      <c r="G38" s="58">
        <f>B38*$G$11</f>
        <v>270</v>
      </c>
      <c r="H38" s="58">
        <f>C38*$H$11</f>
        <v>180</v>
      </c>
      <c r="I38" s="58">
        <f>D38*$I$11</f>
        <v>150</v>
      </c>
      <c r="J38" s="58">
        <f>E38*$J$11</f>
        <v>165</v>
      </c>
      <c r="K38" s="20">
        <f>F38*$K$11</f>
        <v>230</v>
      </c>
      <c r="L38" s="20">
        <f>SUM(G38:K38)</f>
        <v>995</v>
      </c>
      <c r="M38" s="20">
        <f>L38*1.24</f>
        <v>1233.8</v>
      </c>
    </row>
    <row r="39" spans="1:22">
      <c r="A39" s="55" t="s">
        <v>38</v>
      </c>
      <c r="B39" s="56">
        <v>1</v>
      </c>
      <c r="C39" s="57">
        <v>1</v>
      </c>
      <c r="D39" s="56">
        <v>1</v>
      </c>
      <c r="E39" s="56">
        <v>2</v>
      </c>
      <c r="F39" s="57">
        <v>1</v>
      </c>
      <c r="G39" s="58">
        <f>B39*$G$11</f>
        <v>90</v>
      </c>
      <c r="H39" s="58">
        <f>C39*$H$11</f>
        <v>90</v>
      </c>
      <c r="I39" s="58">
        <f>D39*$I$11</f>
        <v>75</v>
      </c>
      <c r="J39" s="58">
        <f>E39*$J$11</f>
        <v>110</v>
      </c>
      <c r="K39" s="20">
        <f>F39*$K$11</f>
        <v>115</v>
      </c>
      <c r="L39" s="20">
        <f>SUM(G39:K39)</f>
        <v>480</v>
      </c>
      <c r="M39" s="20">
        <f>L39*1.24</f>
        <v>595.20000000000005</v>
      </c>
    </row>
    <row r="40" spans="1:22" ht="28.5" customHeight="1">
      <c r="A40" s="59" t="s">
        <v>39</v>
      </c>
      <c r="B40" s="83"/>
      <c r="C40" s="83"/>
      <c r="D40" s="83"/>
      <c r="E40" s="83"/>
      <c r="F40" s="83"/>
      <c r="G40" s="84"/>
      <c r="H40" s="84"/>
      <c r="I40" s="84"/>
      <c r="J40" s="84"/>
      <c r="K40" s="84"/>
      <c r="L40" s="20"/>
      <c r="M40" s="20"/>
    </row>
    <row r="41" spans="1:22" ht="15" customHeight="1">
      <c r="A41" s="55" t="s">
        <v>40</v>
      </c>
      <c r="B41" s="56">
        <v>1</v>
      </c>
      <c r="C41" s="57">
        <v>1</v>
      </c>
      <c r="D41" s="56">
        <v>1</v>
      </c>
      <c r="E41" s="56">
        <v>2</v>
      </c>
      <c r="F41" s="57">
        <v>1</v>
      </c>
      <c r="G41" s="58">
        <f>B41*$G$11</f>
        <v>90</v>
      </c>
      <c r="H41" s="58">
        <f>C41*$H$11</f>
        <v>90</v>
      </c>
      <c r="I41" s="58">
        <f>D41*$I$11</f>
        <v>75</v>
      </c>
      <c r="J41" s="58">
        <f>E41*$J$11</f>
        <v>110</v>
      </c>
      <c r="K41" s="20">
        <f>F41*$K$11</f>
        <v>115</v>
      </c>
      <c r="L41" s="20">
        <f>SUM(G41:K41)</f>
        <v>480</v>
      </c>
      <c r="M41" s="20">
        <f>L41*1.24</f>
        <v>595.20000000000005</v>
      </c>
    </row>
    <row r="42" spans="1:22" ht="15" customHeight="1">
      <c r="A42" s="55" t="s">
        <v>41</v>
      </c>
      <c r="B42" s="56"/>
      <c r="C42" s="57"/>
      <c r="D42" s="56">
        <v>1</v>
      </c>
      <c r="E42" s="56">
        <v>4</v>
      </c>
      <c r="F42" s="57"/>
      <c r="G42" s="58">
        <f>B42*$G$11</f>
        <v>0</v>
      </c>
      <c r="H42" s="58">
        <f>C42*$H$11</f>
        <v>0</v>
      </c>
      <c r="I42" s="58">
        <f>D42*$I$11</f>
        <v>75</v>
      </c>
      <c r="J42" s="58">
        <f>E42*$J$11</f>
        <v>220</v>
      </c>
      <c r="K42" s="20">
        <f>F42*$K$11</f>
        <v>0</v>
      </c>
      <c r="L42" s="20">
        <f>SUM(G42:K42)</f>
        <v>295</v>
      </c>
      <c r="M42" s="20">
        <f>L42*1.24</f>
        <v>365.8</v>
      </c>
      <c r="T42" s="6" t="s">
        <v>42</v>
      </c>
      <c r="U42" s="24"/>
      <c r="V42" s="25"/>
    </row>
    <row r="43" spans="1:22" ht="12.75" customHeight="1">
      <c r="A43" s="82" t="s">
        <v>43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21">
        <f>SUM(M41:M42)</f>
        <v>961</v>
      </c>
      <c r="T43" s="26" t="s">
        <v>44</v>
      </c>
      <c r="U43" s="27" t="s">
        <v>45</v>
      </c>
      <c r="V43" s="28" t="s">
        <v>46</v>
      </c>
    </row>
    <row r="44" spans="1:22" ht="29.25" customHeight="1">
      <c r="A44" s="59" t="s">
        <v>47</v>
      </c>
      <c r="B44" s="83"/>
      <c r="C44" s="83"/>
      <c r="D44" s="83"/>
      <c r="E44" s="83"/>
      <c r="F44" s="83"/>
      <c r="G44" s="84"/>
      <c r="H44" s="84"/>
      <c r="I44" s="84"/>
      <c r="J44" s="84"/>
      <c r="K44" s="84"/>
      <c r="L44" s="20"/>
      <c r="M44" s="20"/>
      <c r="T44" s="29" t="s">
        <v>48</v>
      </c>
      <c r="U44" s="30">
        <f>M19+M23+M39</f>
        <v>7012.2000000000007</v>
      </c>
      <c r="V44" s="31" t="s">
        <v>49</v>
      </c>
    </row>
    <row r="45" spans="1:22" ht="15" customHeight="1">
      <c r="A45" s="55" t="s">
        <v>50</v>
      </c>
      <c r="B45" s="56">
        <v>1</v>
      </c>
      <c r="C45" s="57">
        <v>1</v>
      </c>
      <c r="D45" s="56">
        <v>1</v>
      </c>
      <c r="E45" s="56">
        <v>1</v>
      </c>
      <c r="F45" s="57">
        <v>2</v>
      </c>
      <c r="G45" s="58">
        <f t="shared" ref="G45:G50" si="7">B45*$G$11</f>
        <v>90</v>
      </c>
      <c r="H45" s="58">
        <f t="shared" ref="H45:H50" si="8">C45*$H$11</f>
        <v>90</v>
      </c>
      <c r="I45" s="58">
        <f t="shared" ref="I45:I50" si="9">D45*$I$11</f>
        <v>75</v>
      </c>
      <c r="J45" s="58">
        <f t="shared" ref="J45:J50" si="10">E45*$J$11</f>
        <v>55</v>
      </c>
      <c r="K45" s="20">
        <f t="shared" ref="K45:K50" si="11">F45*$K$11</f>
        <v>230</v>
      </c>
      <c r="L45" s="20">
        <f t="shared" ref="L45:L50" si="12">SUM(G45:K45)</f>
        <v>540</v>
      </c>
      <c r="M45" s="20">
        <f t="shared" ref="M45:M50" si="13">L45*1.24</f>
        <v>669.6</v>
      </c>
      <c r="T45" s="32" t="s">
        <v>51</v>
      </c>
      <c r="U45" s="30">
        <f>M29+M36</f>
        <v>11457.599999999999</v>
      </c>
      <c r="V45" s="31" t="s">
        <v>52</v>
      </c>
    </row>
    <row r="46" spans="1:22" ht="15" customHeight="1">
      <c r="A46" s="61" t="s">
        <v>53</v>
      </c>
      <c r="B46" s="56">
        <v>1</v>
      </c>
      <c r="C46" s="57">
        <v>1</v>
      </c>
      <c r="D46" s="56">
        <v>2</v>
      </c>
      <c r="E46" s="56">
        <v>5</v>
      </c>
      <c r="F46" s="57">
        <v>2</v>
      </c>
      <c r="G46" s="58">
        <f t="shared" si="7"/>
        <v>90</v>
      </c>
      <c r="H46" s="58">
        <f t="shared" si="8"/>
        <v>90</v>
      </c>
      <c r="I46" s="58">
        <f t="shared" si="9"/>
        <v>150</v>
      </c>
      <c r="J46" s="58">
        <f t="shared" si="10"/>
        <v>275</v>
      </c>
      <c r="K46" s="20">
        <f t="shared" si="11"/>
        <v>230</v>
      </c>
      <c r="L46" s="20">
        <f t="shared" si="12"/>
        <v>835</v>
      </c>
      <c r="M46" s="20">
        <f t="shared" si="13"/>
        <v>1035.4000000000001</v>
      </c>
      <c r="T46" s="32" t="s">
        <v>54</v>
      </c>
      <c r="U46" s="30">
        <f>M34</f>
        <v>2436.6000000000004</v>
      </c>
      <c r="V46" s="31" t="s">
        <v>55</v>
      </c>
    </row>
    <row r="47" spans="1:22" ht="15.75" customHeight="1">
      <c r="A47" s="61" t="s">
        <v>56</v>
      </c>
      <c r="B47" s="56">
        <v>1</v>
      </c>
      <c r="C47" s="57">
        <v>1</v>
      </c>
      <c r="D47" s="56">
        <v>1</v>
      </c>
      <c r="E47" s="56">
        <v>1</v>
      </c>
      <c r="F47" s="57">
        <v>1</v>
      </c>
      <c r="G47" s="58">
        <f t="shared" si="7"/>
        <v>90</v>
      </c>
      <c r="H47" s="58">
        <f t="shared" si="8"/>
        <v>90</v>
      </c>
      <c r="I47" s="58">
        <f t="shared" si="9"/>
        <v>75</v>
      </c>
      <c r="J47" s="58">
        <f t="shared" si="10"/>
        <v>55</v>
      </c>
      <c r="K47" s="20">
        <f t="shared" si="11"/>
        <v>115</v>
      </c>
      <c r="L47" s="20">
        <f t="shared" si="12"/>
        <v>425</v>
      </c>
      <c r="M47" s="20">
        <f t="shared" si="13"/>
        <v>527</v>
      </c>
      <c r="T47" s="32" t="s">
        <v>57</v>
      </c>
      <c r="U47" s="30">
        <f>M43+M37</f>
        <v>2194.8000000000002</v>
      </c>
      <c r="V47" s="31" t="s">
        <v>58</v>
      </c>
    </row>
    <row r="48" spans="1:22">
      <c r="A48" s="61" t="s">
        <v>59</v>
      </c>
      <c r="B48" s="56">
        <v>2</v>
      </c>
      <c r="C48" s="57">
        <v>1</v>
      </c>
      <c r="D48" s="56">
        <v>2</v>
      </c>
      <c r="E48" s="56">
        <v>5</v>
      </c>
      <c r="F48" s="57">
        <v>2</v>
      </c>
      <c r="G48" s="58">
        <f t="shared" si="7"/>
        <v>180</v>
      </c>
      <c r="H48" s="58">
        <f t="shared" si="8"/>
        <v>90</v>
      </c>
      <c r="I48" s="58">
        <f t="shared" si="9"/>
        <v>150</v>
      </c>
      <c r="J48" s="58">
        <f t="shared" si="10"/>
        <v>275</v>
      </c>
      <c r="K48" s="20">
        <f t="shared" si="11"/>
        <v>230</v>
      </c>
      <c r="L48" s="20">
        <f t="shared" si="12"/>
        <v>925</v>
      </c>
      <c r="M48" s="20">
        <f t="shared" si="13"/>
        <v>1147</v>
      </c>
      <c r="T48" s="32" t="s">
        <v>60</v>
      </c>
      <c r="U48" s="30">
        <f>M51</f>
        <v>4891.8</v>
      </c>
      <c r="V48" s="31" t="s">
        <v>61</v>
      </c>
    </row>
    <row r="49" spans="1:22">
      <c r="A49" s="61" t="s">
        <v>62</v>
      </c>
      <c r="B49" s="56">
        <v>2</v>
      </c>
      <c r="C49" s="57">
        <v>1</v>
      </c>
      <c r="D49" s="56">
        <v>2</v>
      </c>
      <c r="E49" s="56">
        <v>5</v>
      </c>
      <c r="F49" s="57">
        <v>2</v>
      </c>
      <c r="G49" s="58">
        <f t="shared" si="7"/>
        <v>180</v>
      </c>
      <c r="H49" s="58">
        <f t="shared" si="8"/>
        <v>90</v>
      </c>
      <c r="I49" s="58">
        <f t="shared" si="9"/>
        <v>150</v>
      </c>
      <c r="J49" s="58">
        <f t="shared" si="10"/>
        <v>275</v>
      </c>
      <c r="K49" s="20">
        <f t="shared" si="11"/>
        <v>230</v>
      </c>
      <c r="L49" s="20">
        <f t="shared" si="12"/>
        <v>925</v>
      </c>
      <c r="M49" s="20">
        <f t="shared" si="13"/>
        <v>1147</v>
      </c>
      <c r="T49" s="32" t="s">
        <v>63</v>
      </c>
      <c r="U49" s="30">
        <f>M58+M38</f>
        <v>12003.2</v>
      </c>
      <c r="V49" s="31" t="s">
        <v>64</v>
      </c>
    </row>
    <row r="50" spans="1:22">
      <c r="A50" s="61" t="s">
        <v>65</v>
      </c>
      <c r="B50" s="56"/>
      <c r="C50" s="57"/>
      <c r="D50" s="56">
        <v>1</v>
      </c>
      <c r="E50" s="56">
        <v>4</v>
      </c>
      <c r="F50" s="57"/>
      <c r="G50" s="58">
        <f t="shared" si="7"/>
        <v>0</v>
      </c>
      <c r="H50" s="58">
        <f t="shared" si="8"/>
        <v>0</v>
      </c>
      <c r="I50" s="58">
        <f t="shared" si="9"/>
        <v>75</v>
      </c>
      <c r="J50" s="58">
        <f t="shared" si="10"/>
        <v>220</v>
      </c>
      <c r="K50" s="20">
        <f t="shared" si="11"/>
        <v>0</v>
      </c>
      <c r="L50" s="20">
        <f t="shared" si="12"/>
        <v>295</v>
      </c>
      <c r="M50" s="20">
        <f t="shared" si="13"/>
        <v>365.8</v>
      </c>
      <c r="T50" s="34"/>
      <c r="U50" s="35">
        <f>SUM(U44:U49)</f>
        <v>39996.199999999997</v>
      </c>
      <c r="V50" s="36"/>
    </row>
    <row r="51" spans="1:22" ht="12.75" customHeight="1">
      <c r="A51" s="82" t="s">
        <v>66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21">
        <f>SUM(M45:M50)</f>
        <v>4891.8</v>
      </c>
    </row>
    <row r="52" spans="1:22" ht="25.5" customHeight="1">
      <c r="A52" s="62" t="s">
        <v>67</v>
      </c>
      <c r="B52" s="83"/>
      <c r="C52" s="83"/>
      <c r="D52" s="83"/>
      <c r="E52" s="83"/>
      <c r="F52" s="83"/>
      <c r="G52" s="84"/>
      <c r="H52" s="84"/>
      <c r="I52" s="84"/>
      <c r="J52" s="84"/>
      <c r="K52" s="84"/>
      <c r="L52" s="20"/>
      <c r="M52" s="20"/>
    </row>
    <row r="53" spans="1:22">
      <c r="A53" s="61" t="s">
        <v>68</v>
      </c>
      <c r="B53" s="56">
        <v>10</v>
      </c>
      <c r="C53" s="57">
        <v>11</v>
      </c>
      <c r="D53" s="56">
        <v>5</v>
      </c>
      <c r="E53" s="56">
        <v>30</v>
      </c>
      <c r="F53" s="57">
        <v>10</v>
      </c>
      <c r="G53" s="58">
        <f>B53*$G$11</f>
        <v>900</v>
      </c>
      <c r="H53" s="58">
        <f>C53*$H$11</f>
        <v>990</v>
      </c>
      <c r="I53" s="58">
        <f>D53*$I$11</f>
        <v>375</v>
      </c>
      <c r="J53" s="58">
        <f>E53*$J$11</f>
        <v>1650</v>
      </c>
      <c r="K53" s="20">
        <f>F53*$K$11</f>
        <v>1150</v>
      </c>
      <c r="L53" s="20">
        <f>SUM(G53:K53)</f>
        <v>5065</v>
      </c>
      <c r="M53" s="20">
        <f>L53*1.24</f>
        <v>6280.6</v>
      </c>
    </row>
    <row r="54" spans="1:22">
      <c r="A54" s="61" t="s">
        <v>69</v>
      </c>
      <c r="B54" s="56">
        <v>3</v>
      </c>
      <c r="C54" s="57">
        <v>1</v>
      </c>
      <c r="D54" s="56">
        <v>2</v>
      </c>
      <c r="E54" s="56">
        <v>7</v>
      </c>
      <c r="F54" s="57">
        <v>3</v>
      </c>
      <c r="G54" s="58">
        <f>B54*$G$11</f>
        <v>270</v>
      </c>
      <c r="H54" s="58">
        <f>C54*$H$11</f>
        <v>90</v>
      </c>
      <c r="I54" s="58">
        <f>D54*$I$11</f>
        <v>150</v>
      </c>
      <c r="J54" s="58">
        <f>E54*$J$11</f>
        <v>385</v>
      </c>
      <c r="K54" s="20">
        <f>F54*$K$11</f>
        <v>345</v>
      </c>
      <c r="L54" s="20">
        <f>SUM(G54:K54)</f>
        <v>1240</v>
      </c>
      <c r="M54" s="20">
        <f>L54*1.24</f>
        <v>1537.6</v>
      </c>
    </row>
    <row r="55" spans="1:22">
      <c r="A55" s="61" t="s">
        <v>70</v>
      </c>
      <c r="B55" s="56">
        <v>3</v>
      </c>
      <c r="C55" s="57">
        <v>1</v>
      </c>
      <c r="D55" s="56">
        <v>2</v>
      </c>
      <c r="E55" s="56">
        <v>5</v>
      </c>
      <c r="F55" s="57">
        <v>2</v>
      </c>
      <c r="G55" s="58">
        <f>B55*$G$11</f>
        <v>270</v>
      </c>
      <c r="H55" s="58">
        <f>C55*$H$11</f>
        <v>90</v>
      </c>
      <c r="I55" s="58">
        <f>D55*$I$11</f>
        <v>150</v>
      </c>
      <c r="J55" s="58">
        <f>E55*$J$11</f>
        <v>275</v>
      </c>
      <c r="K55" s="20">
        <f>F55*$K$11</f>
        <v>230</v>
      </c>
      <c r="L55" s="20">
        <f>SUM(G55:K55)</f>
        <v>1015</v>
      </c>
      <c r="M55" s="20">
        <f>L55*1.24</f>
        <v>1258.5999999999999</v>
      </c>
    </row>
    <row r="56" spans="1:22">
      <c r="A56" s="61" t="s">
        <v>71</v>
      </c>
      <c r="B56" s="56"/>
      <c r="C56" s="57"/>
      <c r="D56" s="56">
        <v>1</v>
      </c>
      <c r="E56" s="56">
        <v>5</v>
      </c>
      <c r="F56" s="57"/>
      <c r="G56" s="58">
        <f>B56*$G$11</f>
        <v>0</v>
      </c>
      <c r="H56" s="58">
        <f>C56*$H$11</f>
        <v>0</v>
      </c>
      <c r="I56" s="58">
        <f>D56*$I$11</f>
        <v>75</v>
      </c>
      <c r="J56" s="58">
        <f>E56*$J$11</f>
        <v>275</v>
      </c>
      <c r="K56" s="20">
        <f>F56*$K$11</f>
        <v>0</v>
      </c>
      <c r="L56" s="20">
        <f>SUM(G56:K56)</f>
        <v>350</v>
      </c>
      <c r="M56" s="20">
        <f>L56*1.24</f>
        <v>434</v>
      </c>
    </row>
    <row r="57" spans="1:22">
      <c r="A57" s="61" t="s">
        <v>72</v>
      </c>
      <c r="B57" s="56">
        <v>3</v>
      </c>
      <c r="C57" s="57">
        <v>1</v>
      </c>
      <c r="D57" s="56">
        <v>2</v>
      </c>
      <c r="E57" s="56">
        <v>5</v>
      </c>
      <c r="F57" s="57">
        <v>2</v>
      </c>
      <c r="G57" s="58">
        <f>B57*$G$11</f>
        <v>270</v>
      </c>
      <c r="H57" s="58">
        <f>C57*$H$11</f>
        <v>90</v>
      </c>
      <c r="I57" s="58">
        <f>D57*$I$11</f>
        <v>150</v>
      </c>
      <c r="J57" s="58">
        <f>E57*$J$11</f>
        <v>275</v>
      </c>
      <c r="K57" s="20">
        <f>F57*$K$11</f>
        <v>230</v>
      </c>
      <c r="L57" s="20">
        <f>SUM(G57:K57)</f>
        <v>1015</v>
      </c>
      <c r="M57" s="20">
        <f>L57*1.24</f>
        <v>1258.5999999999999</v>
      </c>
    </row>
    <row r="58" spans="1:22" ht="12.75" customHeight="1">
      <c r="A58" s="82" t="s">
        <v>73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21">
        <f>SUM(M53:M57)</f>
        <v>10769.400000000001</v>
      </c>
    </row>
    <row r="59" spans="1:22" ht="12.75" customHeight="1">
      <c r="A59" s="82" t="s">
        <v>74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21">
        <f>M58+M51+M43+M39+M38+M37+M36+M34+M29+M23+M19</f>
        <v>39996.199999999997</v>
      </c>
    </row>
    <row r="62" spans="1:22" ht="12.75" customHeight="1">
      <c r="A62" s="82" t="s">
        <v>75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21">
        <f>M59/1.24</f>
        <v>32254.999999999996</v>
      </c>
    </row>
    <row r="63" spans="1:22" ht="15" customHeight="1"/>
    <row r="65" spans="1:20">
      <c r="G65" s="63"/>
      <c r="H65" s="25"/>
      <c r="L65" s="64" t="s">
        <v>80</v>
      </c>
      <c r="Q65" s="24"/>
      <c r="R65" s="25"/>
    </row>
    <row r="66" spans="1:20" ht="15" customHeight="1">
      <c r="A66" s="64"/>
      <c r="F66" s="64"/>
      <c r="G66" s="65"/>
      <c r="H66" s="25"/>
      <c r="K66" s="85" t="s">
        <v>81</v>
      </c>
      <c r="L66" s="85"/>
      <c r="M66" s="85"/>
      <c r="P66" s="66"/>
      <c r="Q66" s="24"/>
      <c r="R66" s="25"/>
    </row>
    <row r="67" spans="1:20">
      <c r="G67" s="67"/>
      <c r="H67" s="25"/>
      <c r="Q67" s="25"/>
      <c r="R67" s="25"/>
      <c r="S67" s="25"/>
      <c r="T67" s="25"/>
    </row>
    <row r="68" spans="1:20">
      <c r="G68" s="67"/>
      <c r="H68" s="25"/>
      <c r="Q68" s="25"/>
      <c r="R68" s="25"/>
      <c r="S68" s="25"/>
      <c r="T68" s="25"/>
    </row>
    <row r="69" spans="1:20" ht="12.75" customHeight="1">
      <c r="G69" s="67"/>
      <c r="H69" s="25"/>
      <c r="K69" s="86" t="s">
        <v>82</v>
      </c>
      <c r="L69" s="86"/>
      <c r="M69" s="86"/>
      <c r="Q69" s="25"/>
      <c r="R69" s="25"/>
      <c r="S69" s="25"/>
      <c r="T69" s="25"/>
    </row>
    <row r="70" spans="1:20">
      <c r="G70" s="67"/>
      <c r="H70" s="25"/>
      <c r="Q70" s="25"/>
      <c r="R70" s="25"/>
      <c r="S70" s="25"/>
      <c r="T70" s="25"/>
    </row>
    <row r="71" spans="1:20">
      <c r="G71" s="67"/>
      <c r="H71" s="25"/>
      <c r="Q71" s="25"/>
      <c r="R71" s="25"/>
      <c r="S71" s="25"/>
      <c r="T71" s="25"/>
    </row>
    <row r="72" spans="1:20">
      <c r="G72" s="67"/>
      <c r="H72" s="25"/>
      <c r="Q72" s="25"/>
      <c r="R72" s="25"/>
      <c r="S72" s="25"/>
      <c r="T72" s="25"/>
    </row>
    <row r="73" spans="1:20">
      <c r="G73" s="67"/>
      <c r="H73" s="25"/>
      <c r="Q73" s="25"/>
      <c r="R73" s="25"/>
    </row>
  </sheetData>
  <mergeCells count="35">
    <mergeCell ref="A58:L58"/>
    <mergeCell ref="A59:L59"/>
    <mergeCell ref="A62:L62"/>
    <mergeCell ref="K66:M66"/>
    <mergeCell ref="K69:M69"/>
    <mergeCell ref="A43:L43"/>
    <mergeCell ref="B44:F44"/>
    <mergeCell ref="G44:K44"/>
    <mergeCell ref="A51:L51"/>
    <mergeCell ref="B52:F52"/>
    <mergeCell ref="G52:K52"/>
    <mergeCell ref="A34:L34"/>
    <mergeCell ref="B35:F35"/>
    <mergeCell ref="G35:K35"/>
    <mergeCell ref="B40:F40"/>
    <mergeCell ref="G40:K40"/>
    <mergeCell ref="A23:L23"/>
    <mergeCell ref="B24:F24"/>
    <mergeCell ref="G24:K24"/>
    <mergeCell ref="A29:L29"/>
    <mergeCell ref="B30:F30"/>
    <mergeCell ref="G30:K30"/>
    <mergeCell ref="O9:S9"/>
    <mergeCell ref="B11:F11"/>
    <mergeCell ref="A19:L19"/>
    <mergeCell ref="B20:F20"/>
    <mergeCell ref="G20:K20"/>
    <mergeCell ref="I5:M5"/>
    <mergeCell ref="I6:M6"/>
    <mergeCell ref="I7:M7"/>
    <mergeCell ref="I8:M8"/>
    <mergeCell ref="B9:F9"/>
    <mergeCell ref="G9:K9"/>
    <mergeCell ref="L9:L10"/>
    <mergeCell ref="M9:M10"/>
  </mergeCells>
  <printOptions horizontalCentered="1"/>
  <pageMargins left="7.874015748031496E-2" right="0.15748031496062992" top="0.31496062992125984" bottom="0.31496062992125984" header="0.39370078740157483" footer="0.15748031496062992"/>
  <pageSetup paperSize="8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LibreOffice/6.1.1.2$Windows_X86_64 LibreOffice_project/5d19a1bfa650b796764388cd8b33a5af1f5baa1b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ΛΕΒΑΔΕΩΝ 40.000</vt:lpstr>
      <vt:lpstr>Φύλλο2</vt:lpstr>
      <vt:lpstr>'ΛΕΒΑΔΕΩΝ 40.000'!Print_Area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Anastasia Founta</dc:creator>
  <dc:description/>
  <cp:lastModifiedBy>MARIA</cp:lastModifiedBy>
  <cp:revision>5</cp:revision>
  <cp:lastPrinted>2020-03-11T11:31:42Z</cp:lastPrinted>
  <dcterms:created xsi:type="dcterms:W3CDTF">2019-10-11T12:59:29Z</dcterms:created>
  <dcterms:modified xsi:type="dcterms:W3CDTF">2020-03-11T11:32:13Z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