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Φύλλο1" sheetId="1" state="visible" r:id="rId2"/>
    <sheet name="Φύλλο2" sheetId="2" state="visible" r:id="rId3"/>
    <sheet name="Φύλλο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<sst xmlns="http://schemas.openxmlformats.org/spreadsheetml/2006/main" count="555" uniqueCount="414">
  <si>
    <t xml:space="preserve">ΕΛΛΗΝΙΚΗ ΔΗΜΟΚΡΑΤΙΑ</t>
  </si>
  <si>
    <t xml:space="preserve"> ΕΡΓΟ:</t>
  </si>
  <si>
    <t xml:space="preserve">ΕΡΓΑΣΙΕΣ ΔΙΑΜΟΡΦΩΣΗΣ ΥΦΙΣΤΑΜΕΝΩΝ</t>
  </si>
  <si>
    <t xml:space="preserve">ΔΗΜΟΣ ΛΕΒΑΔΕΩΝ</t>
  </si>
  <si>
    <t xml:space="preserve">ΕΛΕΥΘΕΡΩΝ ΚΤΙΡΙΑΚΩΝ ΧΩΡΩΝ ΣΕ ΔΥΟ</t>
  </si>
  <si>
    <t xml:space="preserve">ΤΕΧΝΙΚΗ ΥΠΗΡΕΣΙΑ </t>
  </si>
  <si>
    <t xml:space="preserve">ΠΑΙΔΙΚΟΥΣ ΣΤΑΘΜΟΥΣ ΓΙΑ ΤΗΝ ΔΗΜΙΟΥΡΓΙΑ</t>
  </si>
  <si>
    <t xml:space="preserve">ΔΥΟ ΒΡΕΦΙΚΩΝ ΤΜΗΜΑΤΩΝ</t>
  </si>
  <si>
    <t xml:space="preserve">ΑΡΙΘΜ. ΜΕΛΕΤΗΣ :  53 / 2018</t>
  </si>
  <si>
    <t xml:space="preserve"> Προϋπολογισμός Μελέτης</t>
  </si>
  <si>
    <t xml:space="preserve"> Α/Α</t>
  </si>
  <si>
    <t xml:space="preserve"> Περιγραφή Εργασίας</t>
  </si>
  <si>
    <t xml:space="preserve"> Κωδικός Άρθρου</t>
  </si>
  <si>
    <t xml:space="preserve"> Κωδικός Αναθεώρησης</t>
  </si>
  <si>
    <t xml:space="preserve"> Α.Τ.</t>
  </si>
  <si>
    <t xml:space="preserve"> Μ.Μ.</t>
  </si>
  <si>
    <t xml:space="preserve"> Ποσότητα</t>
  </si>
  <si>
    <t xml:space="preserve"> Τιμή Μονάδας</t>
  </si>
  <si>
    <t xml:space="preserve"> Μερική Δαπάνη</t>
  </si>
  <si>
    <t xml:space="preserve"> Ολική Δαπάνη</t>
  </si>
  <si>
    <t xml:space="preserve"> Κύριες Εργασίες</t>
  </si>
  <si>
    <t xml:space="preserve"> Βασικές Εργασίες</t>
  </si>
  <si>
    <t xml:space="preserve">Καθαίρεση  στοιχείων κατασκευών από άοπλο σκυρόδεμα. Με χρήση συνήθους κρουστικού εξοπλισμού</t>
  </si>
  <si>
    <t xml:space="preserve"> ΝΕΤ OIK – 22.10.01.1Ν</t>
  </si>
  <si>
    <t xml:space="preserve"> ΟΙΚ-2226 100%</t>
  </si>
  <si>
    <t xml:space="preserve"> 1.1</t>
  </si>
  <si>
    <t xml:space="preserve">m2</t>
  </si>
  <si>
    <t xml:space="preserve">Αποξήλωση πλαστικών δαπέδων και λοιπών λεπτών επιστρώσεων</t>
  </si>
  <si>
    <t xml:space="preserve"> ΝΕΤ OIK – 22.60.1Ν</t>
  </si>
  <si>
    <t xml:space="preserve"> ΟΙΚ-2236 100%</t>
  </si>
  <si>
    <t xml:space="preserve"> 1.2</t>
  </si>
  <si>
    <t xml:space="preserve">Γυψοσανίδες κοινές, επίπεδες, πάχους 12,5 mm</t>
  </si>
  <si>
    <t xml:space="preserve"> ΝΕΤ ΟΙΚ-78.05.01</t>
  </si>
  <si>
    <t xml:space="preserve">ΟΙΚ-7809 100%</t>
  </si>
  <si>
    <t xml:space="preserve"> 1.3</t>
  </si>
  <si>
    <t xml:space="preserve">Γυψοσανίδες ανθυγρές και πυράντοχες, επίπεδες, πάχους 18 mm</t>
  </si>
  <si>
    <t xml:space="preserve"> ΝΕΤ ΟΙΚ-78.05.12</t>
  </si>
  <si>
    <t xml:space="preserve"> 1.4</t>
  </si>
  <si>
    <t xml:space="preserve">Προσαύξηση τιμής των γυψοσανίδων των άρθρων 78.05.01 έως 78.05.12 σε περίπτωση χρησιμοποίησης ετοίμων φύλλων εμβαδού μικροτέρου από  0,72 m2</t>
  </si>
  <si>
    <t xml:space="preserve"> ΝΕΤ ΟΙΚ-78.05.13</t>
  </si>
  <si>
    <t xml:space="preserve"> 1.5</t>
  </si>
  <si>
    <t xml:space="preserve">Επενδύσεις τοίχων με πλακίδια πορσελάνης 15x15 cm, κολλητά</t>
  </si>
  <si>
    <t xml:space="preserve"> ΝΕΤ ΟΙΚ-73.26.03</t>
  </si>
  <si>
    <t xml:space="preserve">ΟΙΚ-7326.1 100%</t>
  </si>
  <si>
    <t xml:space="preserve"> 1.6</t>
  </si>
  <si>
    <t xml:space="preserve">Επιστρώσεις δαπέδων με πλακίδια GROUP 4, διαστάσεων 20x20 cm</t>
  </si>
  <si>
    <t xml:space="preserve"> ΝΕΤ ΟΙΚ-73.33.01</t>
  </si>
  <si>
    <t xml:space="preserve">ΟΙΚ-7331 100%</t>
  </si>
  <si>
    <t xml:space="preserve"> 1.7</t>
  </si>
  <si>
    <t xml:space="preserve">Χρωματισμοί επιφανειών γυψοσανίδων με χρώμα υδατικής διασποράς ακρυλικής ή βινυλικής ή στυρενιο-ακρυλικής βάσεως νερού. Με σπατουλάρισμα της γυψοσανίδας</t>
  </si>
  <si>
    <t xml:space="preserve"> ΝΕΤ ΟΙΚ-77.84.02</t>
  </si>
  <si>
    <t xml:space="preserve"> ΟΙΚ-7786.1 100%</t>
  </si>
  <si>
    <t xml:space="preserve"> 1.8</t>
  </si>
  <si>
    <t xml:space="preserve">Χρωματισμοί επί επιφανειών επιχρισμάτων με χρώματα υδατικής διασποράς, ακρυλικής, στυρενιοακρυλικής ή πολυβινυλικής βάσεως. Εσωτερικών επιφανειών με χρήση χρωμάτων, ακρυλικής στυρενιοακρυλικής- ακρυλικής ή πολυβινυλικής βάσεως</t>
  </si>
  <si>
    <t xml:space="preserve"> ΝΕΤ ΟΙΚ-77.80.01</t>
  </si>
  <si>
    <t xml:space="preserve"> ΟΙΚ-7785.1 100%</t>
  </si>
  <si>
    <t xml:space="preserve"> 1.9</t>
  </si>
  <si>
    <t xml:space="preserve">Ελαιοχρωματισμοί κοινοί σιδηρών επιφανειών με χρώματα αλκυδικών ή ακρυλικών ρητινών, βάσεως νερού η διαλύτου</t>
  </si>
  <si>
    <t xml:space="preserve"> ΝΕΤ ΟΙΚ-77.55</t>
  </si>
  <si>
    <t xml:space="preserve"> ΟΙΚ-7755 100%</t>
  </si>
  <si>
    <t xml:space="preserve"> 1.10</t>
  </si>
  <si>
    <t xml:space="preserve">Ποδιές παραθύρων από μάρμαρο. Ποδιές παραθύρων από μαλακό μάρμαρο πάχους 2 cm</t>
  </si>
  <si>
    <t xml:space="preserve"> ΝΕΤ ΟΙΚ-75.31.01</t>
  </si>
  <si>
    <t xml:space="preserve"> ΟΙΚ-7531 100%</t>
  </si>
  <si>
    <t xml:space="preserve"> 1.11</t>
  </si>
  <si>
    <t xml:space="preserve">Μεταλλικός σκελετός τοιχοπετάσματος</t>
  </si>
  <si>
    <t xml:space="preserve"> ΝΕΤ ΟΙΚ-61.31</t>
  </si>
  <si>
    <t xml:space="preserve">ΟΙΚ-6118 100%</t>
  </si>
  <si>
    <t xml:space="preserve"> 1.12</t>
  </si>
  <si>
    <t xml:space="preserve">kgr</t>
  </si>
  <si>
    <t xml:space="preserve">Θερμομονωτικά κουφώματα από αλουμίνιο, με ηλεκτροστατική βαφή (χρώματος λευκού), με θερμοδιακοπή, μετά διπλών υαλοπινάκων (5-16-4), για παράθυρα και φεγγίτες</t>
  </si>
  <si>
    <t xml:space="preserve">ΝΕΤ ΟΙΚ-65.01.01.ΝΠ</t>
  </si>
  <si>
    <t xml:space="preserve">ΟΙΚ-6501 100%</t>
  </si>
  <si>
    <t xml:space="preserve"> 1.13</t>
  </si>
  <si>
    <t xml:space="preserve">Κινητές σίτες αερισμού</t>
  </si>
  <si>
    <t xml:space="preserve">ΝΕΤ ΟΙΚ-65.25</t>
  </si>
  <si>
    <t xml:space="preserve">ΟΙΚ-6530 100%</t>
  </si>
  <si>
    <t xml:space="preserve"> 1.14</t>
  </si>
  <si>
    <t xml:space="preserve">Υαλοστάσια αλουμινίου μεμονωμένα. Υαλοστάσια δίφυλλα, με το ένα ή και τα δύο φύλλα συρόμενα (επάλληλα), με ή χωρίς σταθερό φεγγίτη</t>
  </si>
  <si>
    <t xml:space="preserve">ΝΕΤ ΟΙΚ-65.17.06</t>
  </si>
  <si>
    <t xml:space="preserve">ΟΙΚ-6524 100%</t>
  </si>
  <si>
    <t xml:space="preserve"> 1.15</t>
  </si>
  <si>
    <t xml:space="preserve">Θύρα πρεσσαριστή ξύλινη δρομική με ελαστικό παρέμβυσμα </t>
  </si>
  <si>
    <t xml:space="preserve"> ΝΕΤ ΟΙΚ-54.50.1Ν</t>
  </si>
  <si>
    <t xml:space="preserve"> ΟΙΚ-5446.1 100%</t>
  </si>
  <si>
    <t xml:space="preserve"> 1.16</t>
  </si>
  <si>
    <t xml:space="preserve">Θύρες πρεσσαριστές παλινδρομικές δρομικές. Με κάσσα δρομική, πλάτους έως 13 cm</t>
  </si>
  <si>
    <t xml:space="preserve"> ΝΕΤ ΟΙΚ-54.63.01</t>
  </si>
  <si>
    <t xml:space="preserve"> ΟΙΚ-5463.1 100%</t>
  </si>
  <si>
    <t xml:space="preserve"> 1.17</t>
  </si>
  <si>
    <t xml:space="preserve">Ξύλινες κάσσες σε δρομικές οπτοπλινθοδομές</t>
  </si>
  <si>
    <t xml:space="preserve"> ΝΕΤ ΟΙΚ-54.86</t>
  </si>
  <si>
    <t xml:space="preserve"> 1.18</t>
  </si>
  <si>
    <t xml:space="preserve">mm</t>
  </si>
  <si>
    <t xml:space="preserve">Ράφια ή χωρίσματα από μοριοσανίδες. Ράφια ή χωρίσματα πάχους 22 mm</t>
  </si>
  <si>
    <t xml:space="preserve"> ΝΕΤ ΟΙΚ-56.04.01</t>
  </si>
  <si>
    <t xml:space="preserve"> ΟΙΚ-5604 100%</t>
  </si>
  <si>
    <t xml:space="preserve"> 1.19</t>
  </si>
  <si>
    <t xml:space="preserve">Συρτάρια για κουζινοντούλαπα επιφάνειας έως 0,20 m2</t>
  </si>
  <si>
    <t xml:space="preserve"> ΝΕΤ ΟΙΚ-56.11</t>
  </si>
  <si>
    <t xml:space="preserve"> ΟΙΚ-5613.1 100%</t>
  </si>
  <si>
    <t xml:space="preserve"> 1.20</t>
  </si>
  <si>
    <t xml:space="preserve">τεμ</t>
  </si>
  <si>
    <t xml:space="preserve">Επένδυση ξύλινων επιφανειών με φαινοπλαστικά φύλλα (formica)</t>
  </si>
  <si>
    <t xml:space="preserve"> ΝΕΤ ΟΙΚ-56.17</t>
  </si>
  <si>
    <t xml:space="preserve"> ΟΙΚ-5617 100%</t>
  </si>
  <si>
    <t xml:space="preserve"> 1.21</t>
  </si>
  <si>
    <t xml:space="preserve">Ερμάρια κουζίνας επί δαπέδου μή τυποποιημένα</t>
  </si>
  <si>
    <t xml:space="preserve"> ΝΕΤ ΟΙΚ-56.23</t>
  </si>
  <si>
    <t xml:space="preserve"> 1.22</t>
  </si>
  <si>
    <t xml:space="preserve"> m2</t>
  </si>
  <si>
    <t xml:space="preserve">Πάγκος από άκαυστη φορμάικα ενδεικτικού τύπου DUROPAL</t>
  </si>
  <si>
    <t xml:space="preserve"> ΝΕΤ ΟΙΚ-56.21</t>
  </si>
  <si>
    <t xml:space="preserve"> 1.23</t>
  </si>
  <si>
    <t xml:space="preserve">Κιγκλιδώματα σιδηρά – περιφράγματα, απλού σχεδίου από ευθύγραμμες ράβδους</t>
  </si>
  <si>
    <t xml:space="preserve"> ΝΕΤ ΟΙΚ-64.01.01</t>
  </si>
  <si>
    <t xml:space="preserve"> ΟΙΚ-6401 100%</t>
  </si>
  <si>
    <t xml:space="preserve"> 1.24</t>
  </si>
  <si>
    <r>
      <rPr>
        <sz val="9"/>
        <rFont val="Arial Greek"/>
        <family val="2"/>
        <charset val="161"/>
      </rPr>
      <t xml:space="preserve"> </t>
    </r>
    <r>
      <rPr>
        <sz val="9"/>
        <rFont val="Arial"/>
        <family val="2"/>
        <charset val="161"/>
      </rPr>
      <t xml:space="preserve">Πλαστικός σωλήνας PVC διαμέτρου 40 mm </t>
    </r>
  </si>
  <si>
    <r>
      <rPr>
        <sz val="9"/>
        <rFont val="Arial Greek"/>
        <family val="2"/>
        <charset val="161"/>
      </rPr>
      <t xml:space="preserve"> </t>
    </r>
    <r>
      <rPr>
        <sz val="8.5"/>
        <rFont val="Arial"/>
        <family val="2"/>
        <charset val="1"/>
      </rPr>
      <t xml:space="preserve">ΗΛΜ8.ΣΧΕΤ.Α2</t>
    </r>
  </si>
  <si>
    <t xml:space="preserve"> ΗΛΜ8 100%</t>
  </si>
  <si>
    <t xml:space="preserve">1.25</t>
  </si>
  <si>
    <t xml:space="preserve"> m</t>
  </si>
  <si>
    <t xml:space="preserve">Πλαστικός σωλήνας PVC διαμέτρου 50 mm  </t>
  </si>
  <si>
    <r>
      <rPr>
        <sz val="9"/>
        <rFont val="Arial Greek"/>
        <family val="2"/>
        <charset val="161"/>
      </rPr>
      <t xml:space="preserve"> </t>
    </r>
    <r>
      <rPr>
        <sz val="8.5"/>
        <rFont val="Arial"/>
        <family val="2"/>
        <charset val="1"/>
      </rPr>
      <t xml:space="preserve">ΗΛΜ8.ΣΧΕΤ.Α3</t>
    </r>
  </si>
  <si>
    <t xml:space="preserve">1.26</t>
  </si>
  <si>
    <t xml:space="preserve">Πλαστικός σωλήνας PVC διαμέτρου 75 mm </t>
  </si>
  <si>
    <r>
      <rPr>
        <sz val="9"/>
        <rFont val="Arial Greek"/>
        <family val="2"/>
        <charset val="161"/>
      </rPr>
      <t xml:space="preserve"> </t>
    </r>
    <r>
      <rPr>
        <sz val="8.5"/>
        <rFont val="Arial"/>
        <family val="2"/>
        <charset val="1"/>
      </rPr>
      <t xml:space="preserve">ΗΛΜ8.ΣΧΕΤ.Α4</t>
    </r>
  </si>
  <si>
    <t xml:space="preserve">1.27</t>
  </si>
  <si>
    <r>
      <rPr>
        <sz val="9"/>
        <rFont val="Arial Greek"/>
        <family val="2"/>
        <charset val="161"/>
      </rPr>
      <t xml:space="preserve"> </t>
    </r>
    <r>
      <rPr>
        <sz val="8.5"/>
        <rFont val="Arial"/>
        <family val="2"/>
        <charset val="1"/>
      </rPr>
      <t xml:space="preserve">Πλαστικός σωλήνας PVC διαμέτρου 100 mm πιέσεως 4 ατμοσφαιρών</t>
    </r>
  </si>
  <si>
    <t xml:space="preserve"> ΗΛΜ8</t>
  </si>
  <si>
    <t xml:space="preserve">1.28</t>
  </si>
  <si>
    <t xml:space="preserve">Σιφώνι νιπτήρα μεταλλικό χρωμέ εξόδου Φ 32-40</t>
  </si>
  <si>
    <t xml:space="preserve">ΗΛΜ8.ΣΧΕΤ.Α8</t>
  </si>
  <si>
    <t xml:space="preserve">1.29</t>
  </si>
  <si>
    <t xml:space="preserve">τεμ.</t>
  </si>
  <si>
    <t xml:space="preserve">Θήκη Χαρτιού για τοίχο</t>
  </si>
  <si>
    <t xml:space="preserve">ΗΛΜ16.ΣΧΕΤ.Υ.4</t>
  </si>
  <si>
    <t xml:space="preserve"> ΗΛΜ16 100%</t>
  </si>
  <si>
    <t xml:space="preserve">1.30</t>
  </si>
  <si>
    <t xml:space="preserve">Νιπτήρας πορσελάνης ενθετος </t>
  </si>
  <si>
    <t xml:space="preserve">ΗΛΜ16.ΣΧΕΤ.Υ.51</t>
  </si>
  <si>
    <t xml:space="preserve">1.31</t>
  </si>
  <si>
    <t xml:space="preserve">Φρεάτιο Αποχέτευσης</t>
  </si>
  <si>
    <t xml:space="preserve">ΗΛΜ10.Α1</t>
  </si>
  <si>
    <t xml:space="preserve"> ΗΛΜ10 100%</t>
  </si>
  <si>
    <t xml:space="preserve">1.32</t>
  </si>
  <si>
    <t xml:space="preserve">Αγωγοί αποχέτευσης από σωλήνες PVC-U, SDR 41, DN 125 mm</t>
  </si>
  <si>
    <t xml:space="preserve">ΝΕΤ ΥΔΡ 12.10.02</t>
  </si>
  <si>
    <t xml:space="preserve">ΥΔΡ 6711.1 100%</t>
  </si>
  <si>
    <t xml:space="preserve">1.33</t>
  </si>
  <si>
    <t xml:space="preserve">Εκσκαφή χάνδακα για την τοποθέτηση αγωγών- ύδρευσης -ομβρίων  προστασίας καλωδίων σε έδαφος γαιώδες</t>
  </si>
  <si>
    <t xml:space="preserve">ΑΤΗΕ9302.1.</t>
  </si>
  <si>
    <t xml:space="preserve">ΟΙΚ2113 100%</t>
  </si>
  <si>
    <t xml:space="preserve">1.34</t>
  </si>
  <si>
    <t xml:space="preserve"> m3</t>
  </si>
  <si>
    <t xml:space="preserve">Διάστρωση και εγκιβωτισμός σωλήνων με άμμο λατομείου</t>
  </si>
  <si>
    <t xml:space="preserve">ΝΕΤ- ΥΔΡ 5.07</t>
  </si>
  <si>
    <t xml:space="preserve">ΥΔΡ 6069 100%</t>
  </si>
  <si>
    <t xml:space="preserve">1.35</t>
  </si>
  <si>
    <t xml:space="preserve">Μ3</t>
  </si>
  <si>
    <t xml:space="preserve"> Επίχωση κάθε είδους ορυγμάτων εντός πόλεως με θραυστό υλικό λατομείου της Π.Τ. Π. 0-150.Για συνολικό πάχος επίχωσης έως 50 cm</t>
  </si>
  <si>
    <t xml:space="preserve"> ΥΔΡ-5.05.01</t>
  </si>
  <si>
    <t xml:space="preserve"> ΥΔΡ6068 100%</t>
  </si>
  <si>
    <t xml:space="preserve">1.36</t>
  </si>
  <si>
    <t xml:space="preserve">Χαρτοδοχείο 12lt</t>
  </si>
  <si>
    <t xml:space="preserve">ΗΛΜ18ΣΧΕΤ.Α.27</t>
  </si>
  <si>
    <t xml:space="preserve"> ΗΛΜ18 100%</t>
  </si>
  <si>
    <t xml:space="preserve">1.37</t>
  </si>
  <si>
    <t xml:space="preserve">Σπιράλ σύνδεσης 50 εως 100 εκ 1/2 "- 3/4 " ή 1 "</t>
  </si>
  <si>
    <t xml:space="preserve">ΗΛΜ11.ΣΧΕΤ.Υ.15</t>
  </si>
  <si>
    <t xml:space="preserve"> ΗΛΜ11 100%</t>
  </si>
  <si>
    <t xml:space="preserve">1.38</t>
  </si>
  <si>
    <r>
      <rPr>
        <sz val="9"/>
        <rFont val="Arial Greek"/>
        <family val="2"/>
        <charset val="161"/>
      </rPr>
      <t xml:space="preserve">Νεροχύτης κουζίνας δύο γούρνες τύπου </t>
    </r>
    <r>
      <rPr>
        <sz val="10"/>
        <rFont val="Times New Roman"/>
        <family val="1"/>
        <charset val="161"/>
      </rPr>
      <t xml:space="preserve">inox </t>
    </r>
  </si>
  <si>
    <t xml:space="preserve">ΗΛΜ11.Ν7</t>
  </si>
  <si>
    <t xml:space="preserve">1.39</t>
  </si>
  <si>
    <t xml:space="preserve">Αναμικτήρ (μπαταρία) θερμού-ψυχρού ύδατος διαμέτρου 1/2 ins επιχρωμιωμένος αποσπώμενη εκροής δύο δεσμών</t>
  </si>
  <si>
    <t xml:space="preserve">ΗΛΜ 13.Ν66</t>
  </si>
  <si>
    <t xml:space="preserve"> ΗΛΜ13 100%</t>
  </si>
  <si>
    <t xml:space="preserve">1.40</t>
  </si>
  <si>
    <t xml:space="preserve">Αναμικτήρ (μπαταρία) θερμού-ψυχρού ύδατος διαμέτρου 1/2 ins επιχρωμιωμένος</t>
  </si>
  <si>
    <t xml:space="preserve">ΗΛΜ13</t>
  </si>
  <si>
    <t xml:space="preserve">1.41</t>
  </si>
  <si>
    <t xml:space="preserve">Σιδηροσωλήνας γαλβανισμένος 1/2 in</t>
  </si>
  <si>
    <t xml:space="preserve">ΑΤΗΕ8036.1</t>
  </si>
  <si>
    <t xml:space="preserve"> ΗΛΜ5 100%</t>
  </si>
  <si>
    <t xml:space="preserve">1.42</t>
  </si>
  <si>
    <t xml:space="preserve">m</t>
  </si>
  <si>
    <t xml:space="preserve">Σιδηροσωλήνας γαλβανισμένος 1 1/4 in</t>
  </si>
  <si>
    <t xml:space="preserve">ΑΤΗΕ8036.4</t>
  </si>
  <si>
    <t xml:space="preserve">1.43</t>
  </si>
  <si>
    <t xml:space="preserve">Σφαιρική βανα  1 1/4 ΄΄ </t>
  </si>
  <si>
    <t xml:space="preserve">ΗΛΜ11.Ν2</t>
  </si>
  <si>
    <t xml:space="preserve">1.44</t>
  </si>
  <si>
    <t xml:space="preserve">Σφαιρική βανα  1  ΄΄ </t>
  </si>
  <si>
    <t xml:space="preserve">ΗΛΜ11.Ν4</t>
  </si>
  <si>
    <t xml:space="preserve">1.45</t>
  </si>
  <si>
    <t xml:space="preserve">Σφαιρική βανα  3/4  ΄΄ </t>
  </si>
  <si>
    <t xml:space="preserve">ΗΛΜ11.Ν5</t>
  </si>
  <si>
    <t xml:space="preserve">1.46</t>
  </si>
  <si>
    <t xml:space="preserve">Ρακόρ μεταλλικό γαλβανισμένο 3/4΄΄</t>
  </si>
  <si>
    <t xml:space="preserve">ΑΤΗΕ8037.2</t>
  </si>
  <si>
    <t xml:space="preserve">1.47</t>
  </si>
  <si>
    <t xml:space="preserve">Ρακόρ μεταλλικό γαλβανισμένο 1΄΄</t>
  </si>
  <si>
    <t xml:space="preserve">ΑΤΗΕ8037.3</t>
  </si>
  <si>
    <t xml:space="preserve">1.48</t>
  </si>
  <si>
    <t xml:space="preserve">Ρακόρ μεταλλικό γαλβανισμένο 1 1/4΄΄</t>
  </si>
  <si>
    <t xml:space="preserve">ΑΤΗΕ8037.4</t>
  </si>
  <si>
    <t xml:space="preserve">1.49</t>
  </si>
  <si>
    <t xml:space="preserve">Τάπα Συλλέκτη  1 1/4 ''</t>
  </si>
  <si>
    <t xml:space="preserve">ΗΛΜ11.ΣΧΕΤ.Υ.9.1</t>
  </si>
  <si>
    <t xml:space="preserve">1.50</t>
  </si>
  <si>
    <t xml:space="preserve">Συλλέκτης DN 1  " 5 οπών </t>
  </si>
  <si>
    <t xml:space="preserve">ΗΛΜ11.ΣΧΕΤ.Υ.4.1</t>
  </si>
  <si>
    <t xml:space="preserve">1.51</t>
  </si>
  <si>
    <t xml:space="preserve">Τάπα Συλλέκτη  1  ''</t>
  </si>
  <si>
    <t xml:space="preserve">ΗΛΜ11.ΣΧΕΤ.Υ.9.2</t>
  </si>
  <si>
    <t xml:space="preserve">1.52</t>
  </si>
  <si>
    <t xml:space="preserve">Πίνακας Υδροληψίας Α</t>
  </si>
  <si>
    <t xml:space="preserve">ΗΛΜ11.ΣΧΕΤ.Υ.5</t>
  </si>
  <si>
    <t xml:space="preserve">1.53</t>
  </si>
  <si>
    <t xml:space="preserve">Γωνιακός διακοπτης σφαιρικός 1/2 σε  3/4 ΄΄ με ροζέτα.</t>
  </si>
  <si>
    <t xml:space="preserve">ΗΛΜ11.Ν40.3</t>
  </si>
  <si>
    <t xml:space="preserve">1.54</t>
  </si>
  <si>
    <t xml:space="preserve">Συλλέκτης Παροχής 1 1/4 ΄΄</t>
  </si>
  <si>
    <t xml:space="preserve">ΗΛΜ7.Ν20.5</t>
  </si>
  <si>
    <t xml:space="preserve"> ΗΛΜ7 100%</t>
  </si>
  <si>
    <t xml:space="preserve">1.55</t>
  </si>
  <si>
    <t xml:space="preserve">Χαλκοσωλήν εξωτερικής διαμέτρου 22mm πάχους 0,9mm ευθυγ</t>
  </si>
  <si>
    <t xml:space="preserve"> ΗΛΜ7.Ν5</t>
  </si>
  <si>
    <t xml:space="preserve">1.56</t>
  </si>
  <si>
    <t xml:space="preserve">Θερμική μόνωση για χαλκοσωλήνα 22mm </t>
  </si>
  <si>
    <t xml:space="preserve">ΗΛΜ40.Ν2</t>
  </si>
  <si>
    <t xml:space="preserve"> ΗΛΜ40 100%</t>
  </si>
  <si>
    <t xml:space="preserve">1.57</t>
  </si>
  <si>
    <t xml:space="preserve">Θερμική μόνωση πάχους 13mm για χαλκοσωλήνα 18mm </t>
  </si>
  <si>
    <t xml:space="preserve">ΗΛΜ40.Ν3</t>
  </si>
  <si>
    <t xml:space="preserve">1.58</t>
  </si>
  <si>
    <t xml:space="preserve">Θερμική μόνωση πάχους 13mm για χαλκοσωλήνα 22mm </t>
  </si>
  <si>
    <t xml:space="preserve">ΗΛΜ40.Ν4</t>
  </si>
  <si>
    <t xml:space="preserve">1.59</t>
  </si>
  <si>
    <t xml:space="preserve">Θερμική μόνωση πάχους 13mm για χαλκοσωλήνα 28mm </t>
  </si>
  <si>
    <t xml:space="preserve">ΗΛΜ40.Ν5</t>
  </si>
  <si>
    <t xml:space="preserve">1.60</t>
  </si>
  <si>
    <t xml:space="preserve">Μίνι διακόπτης ρακορ 16 ή 18 ή 22 ή  28 Χ2 -1/2'' Αρσενικό</t>
  </si>
  <si>
    <t xml:space="preserve">ΗΛΜ11.ΣΧΕΤ.Υ.10</t>
  </si>
  <si>
    <t xml:space="preserve">1.61</t>
  </si>
  <si>
    <t xml:space="preserve">Ηλεκτρικός πίναξ Α τριφασικός με όργανα</t>
  </si>
  <si>
    <t xml:space="preserve">ΗΛΜ52.Ν100</t>
  </si>
  <si>
    <t xml:space="preserve">ΗΛΜ52 100%</t>
  </si>
  <si>
    <t xml:space="preserve">1.62</t>
  </si>
  <si>
    <t xml:space="preserve">Διάνοιξη οπών, φωλεών, ή ανοιγμάτων σε πλινθοδομές Για οπές επιφανείας έως 0,05 m2</t>
  </si>
  <si>
    <t xml:space="preserve">ΝΕΤ-ΟΙΚ22.30.01</t>
  </si>
  <si>
    <t xml:space="preserve">ΟΙΚ-2261A 100%</t>
  </si>
  <si>
    <t xml:space="preserve">1.63</t>
  </si>
  <si>
    <t xml:space="preserve">Διακόπτης απλός   ΙΡ55</t>
  </si>
  <si>
    <t xml:space="preserve">ΗΛΜ49.Ν20.1</t>
  </si>
  <si>
    <t xml:space="preserve"> ΗΛΜ49 100%</t>
  </si>
  <si>
    <t xml:space="preserve">1.64</t>
  </si>
  <si>
    <t xml:space="preserve">Διακόπτης διπλός   ΙΡ55 ή αλλε ρετουρ</t>
  </si>
  <si>
    <t xml:space="preserve">ΗΛΜ49.Ν20.2</t>
  </si>
  <si>
    <t xml:space="preserve">1.65</t>
  </si>
  <si>
    <t xml:space="preserve">Ρευματοδότης τύπου schuko IP55</t>
  </si>
  <si>
    <t xml:space="preserve">ΗΛΜ49.Ν20.3</t>
  </si>
  <si>
    <t xml:space="preserve">1.66</t>
  </si>
  <si>
    <t xml:space="preserve">Φωτιστικό σώμα ισχύος 33Watt </t>
  </si>
  <si>
    <t xml:space="preserve">ΗΛΜ60.Ν5</t>
  </si>
  <si>
    <t xml:space="preserve"> ΗΛΜ60 100%</t>
  </si>
  <si>
    <t xml:space="preserve">1.67</t>
  </si>
  <si>
    <t xml:space="preserve"> τεμ.</t>
  </si>
  <si>
    <t xml:space="preserve">Απορροφητήρας</t>
  </si>
  <si>
    <t xml:space="preserve">ΗΛΜ24.Ν2</t>
  </si>
  <si>
    <t xml:space="preserve"> ΗΛΜ39 100%</t>
  </si>
  <si>
    <t xml:space="preserve">1.68</t>
  </si>
  <si>
    <t xml:space="preserve">Θερμοσίφωνας  3KW</t>
  </si>
  <si>
    <t xml:space="preserve">ΗΛΜ24.Ν1</t>
  </si>
  <si>
    <t xml:space="preserve"> ΗΛΜ24 100%</t>
  </si>
  <si>
    <t xml:space="preserve">1.69</t>
  </si>
  <si>
    <t xml:space="preserve">Εσχάρες καλωδίων  βαρέως  τύπου,  πλάτους  100  mm  πάχους λαμαρίνας 1,0mm</t>
  </si>
  <si>
    <t xml:space="preserve">ΝΕΤ ΗΛΜ 65.80.40.01</t>
  </si>
  <si>
    <t xml:space="preserve"> ΗΛΜ34 100%</t>
  </si>
  <si>
    <t xml:space="preserve">1.70</t>
  </si>
  <si>
    <t xml:space="preserve">Spiral σωλήνας πλαστικός διαμέτρου 25mm</t>
  </si>
  <si>
    <t xml:space="preserve">ΗΛΜ41.Ν70</t>
  </si>
  <si>
    <t xml:space="preserve"> ΗΛΜ41 100%</t>
  </si>
  <si>
    <t xml:space="preserve">1.71</t>
  </si>
  <si>
    <t xml:space="preserve">Spiral σωλήνας πλαστικός διαμέτρου 32mm</t>
  </si>
  <si>
    <t xml:space="preserve">ΗΛΜ41.Ν71</t>
  </si>
  <si>
    <t xml:space="preserve">1.72</t>
  </si>
  <si>
    <t xml:space="preserve">Πλαστικό κανάλι 25Χ25</t>
  </si>
  <si>
    <t xml:space="preserve">ΗΛΜ42.Ν5</t>
  </si>
  <si>
    <t xml:space="preserve"> ΗΛΜ42 100%</t>
  </si>
  <si>
    <t xml:space="preserve">1.73</t>
  </si>
  <si>
    <t xml:space="preserve">Πλαστικό κανάλι 40Χ40</t>
  </si>
  <si>
    <t xml:space="preserve">ΗΛΜ42.Ν6</t>
  </si>
  <si>
    <t xml:space="preserve">1.74</t>
  </si>
  <si>
    <t xml:space="preserve">Μετατόπιση υφιστάμενου φωτιστικού σώματος </t>
  </si>
  <si>
    <t xml:space="preserve">ΗΛΜ60.Ν200</t>
  </si>
  <si>
    <t xml:space="preserve">1.75</t>
  </si>
  <si>
    <t xml:space="preserve">Καλώδιο ΝΥΜ ή ΝΥΜΗΥ 3Χ1,5mm2</t>
  </si>
  <si>
    <t xml:space="preserve">ΗΛΜ46.4Ν</t>
  </si>
  <si>
    <t xml:space="preserve"> ΗΛΜ46 100%</t>
  </si>
  <si>
    <t xml:space="preserve">1.76</t>
  </si>
  <si>
    <t xml:space="preserve">Καλώδιο ΝΥΜ ή ΝΥΜΗΥ 3Χ2,5mm2</t>
  </si>
  <si>
    <t xml:space="preserve">ΗΛΜ46.5Ν</t>
  </si>
  <si>
    <t xml:space="preserve">1.77</t>
  </si>
  <si>
    <t xml:space="preserve">Καλώδιο ΝΥΜ ή ΝΥΜΗΥ 3Χ4mm2</t>
  </si>
  <si>
    <t xml:space="preserve">ΗΛΜ46.6Ν</t>
  </si>
  <si>
    <t xml:space="preserve">1.78</t>
  </si>
  <si>
    <t xml:space="preserve">Καλώδιο ΝΥΜ ή ΝΥΜΗΥ 5Χ1,5mm2</t>
  </si>
  <si>
    <t xml:space="preserve">ΗΛΜ46.51Ν</t>
  </si>
  <si>
    <t xml:space="preserve">1.79</t>
  </si>
  <si>
    <t xml:space="preserve">Καλώδιο ΝΥΜ ή ΝΥΜΗΥ 5Χ6mm2</t>
  </si>
  <si>
    <t xml:space="preserve">ΗΛΜ46.53Ν</t>
  </si>
  <si>
    <t xml:space="preserve">1.80</t>
  </si>
  <si>
    <t xml:space="preserve">Καλώδιο ΝΥΜ ή ΝΥΜΗΥ 5Χ10mm2</t>
  </si>
  <si>
    <t xml:space="preserve">ΗΛΜ46.9Ν</t>
  </si>
  <si>
    <t xml:space="preserve">1.81</t>
  </si>
  <si>
    <t xml:space="preserve">Μπρίζα RJ45 UTP cat6  για καναλι ή επίτοιχη</t>
  </si>
  <si>
    <t xml:space="preserve">ΗΛΜ49.2</t>
  </si>
  <si>
    <t xml:space="preserve">1.82</t>
  </si>
  <si>
    <r>
      <rPr>
        <sz val="8.5"/>
        <rFont val="Arial"/>
        <family val="2"/>
        <charset val="161"/>
      </rPr>
      <t xml:space="preserve">Μικροαυτόματος</t>
    </r>
    <r>
      <rPr>
        <sz val="10"/>
        <rFont val="Times New Roman"/>
        <family val="1"/>
        <charset val="161"/>
      </rPr>
      <t xml:space="preserve"> τετραπολικός </t>
    </r>
    <r>
      <rPr>
        <sz val="8.5"/>
        <rFont val="Arial"/>
        <family val="2"/>
        <charset val="161"/>
      </rPr>
      <t xml:space="preserve">C 4Χ63-50A/10ΚΑ</t>
    </r>
  </si>
  <si>
    <t xml:space="preserve">ΗΛΜ55.Ν30.3</t>
  </si>
  <si>
    <t xml:space="preserve"> ΗΛΜ55 100%</t>
  </si>
  <si>
    <t xml:space="preserve">1.83</t>
  </si>
  <si>
    <t xml:space="preserve">Διακόπτης Διαφυγής Έντασης 4Χ63Α/30mA</t>
  </si>
  <si>
    <t xml:space="preserve">ΑΤΗΕ8916.1Ν</t>
  </si>
  <si>
    <t xml:space="preserve"> ΗΛΜ53 100%</t>
  </si>
  <si>
    <t xml:space="preserve">1.84</t>
  </si>
  <si>
    <t xml:space="preserve">Ραγοδιακόπτης φορτίου 4Χ100-80Α</t>
  </si>
  <si>
    <t xml:space="preserve">ΑΤΗΕ8880.4.4Ρ63</t>
  </si>
  <si>
    <t xml:space="preserve">1.85</t>
  </si>
  <si>
    <t xml:space="preserve">Κυτίο διακλάδωσης 100Χ100</t>
  </si>
  <si>
    <t xml:space="preserve"> ΗΛΜ52.Ν1</t>
  </si>
  <si>
    <t xml:space="preserve"> ΗΛΜ52 100%</t>
  </si>
  <si>
    <t xml:space="preserve">1.86</t>
  </si>
  <si>
    <t xml:space="preserve">Απαγωγός υπέρτασης τριφασικός</t>
  </si>
  <si>
    <t xml:space="preserve">ΗΛΜ55.Ν15</t>
  </si>
  <si>
    <t xml:space="preserve">1.87</t>
  </si>
  <si>
    <t xml:space="preserve">Μαγνητοθερμικός με σταθερό μαγνητικό με ρυθμιζόμενο θερμικό για ΙΝ από 12Α-100Α</t>
  </si>
  <si>
    <t xml:space="preserve">ΗΛΜ54.10Ν</t>
  </si>
  <si>
    <t xml:space="preserve"> ΗΛΜ54 100%</t>
  </si>
  <si>
    <t xml:space="preserve">1.88</t>
  </si>
  <si>
    <t xml:space="preserve">Καλώδιο UTP cat.6 PVC 4 ζευγών    </t>
  </si>
  <si>
    <t xml:space="preserve">ΗΛΜ47.R1Ν</t>
  </si>
  <si>
    <t xml:space="preserve"> ΗΛΜ47 100%</t>
  </si>
  <si>
    <t xml:space="preserve">1.89</t>
  </si>
  <si>
    <t xml:space="preserve"> Τηλεφωνική συσκευή ψηφιακή</t>
  </si>
  <si>
    <t xml:space="preserve"> ΗΛΜ61.Ν41</t>
  </si>
  <si>
    <t xml:space="preserve"> ΗΛΜ61 100%</t>
  </si>
  <si>
    <t xml:space="preserve">1.90</t>
  </si>
  <si>
    <t xml:space="preserve">Κάλυμμα Θερμαντικού σώματος</t>
  </si>
  <si>
    <t xml:space="preserve">ΗΛΜ26.Ν1</t>
  </si>
  <si>
    <t xml:space="preserve"> ΗΛΜ26 100%</t>
  </si>
  <si>
    <t xml:space="preserve">1.91</t>
  </si>
  <si>
    <t xml:space="preserve">Μεταφορά  θερμαντικού σώματος τύπου ΠΑΝΕΛ 80Χ60</t>
  </si>
  <si>
    <t xml:space="preserve">ΗΛΜ26.Ν2</t>
  </si>
  <si>
    <t xml:space="preserve">1.92</t>
  </si>
  <si>
    <t xml:space="preserve">Μεταφορά  θερμαντικού σώματος χαλύβδινου 29 φετών οιονδηποτε τύπου </t>
  </si>
  <si>
    <t xml:space="preserve">ΗΛΜ26.Ν3</t>
  </si>
  <si>
    <t xml:space="preserve">1.93</t>
  </si>
  <si>
    <t xml:space="preserve">Διακόπτης ίσιος ή γωνιακός θερμαντικού σώματος  </t>
  </si>
  <si>
    <t xml:space="preserve">ΗΛΜ26.Ν4</t>
  </si>
  <si>
    <t xml:space="preserve">1.94</t>
  </si>
  <si>
    <r>
      <rPr>
        <sz val="9"/>
        <rFont val="Arial Greek"/>
        <family val="2"/>
        <charset val="161"/>
      </rPr>
      <t xml:space="preserve">Συμβατικός</t>
    </r>
    <r>
      <rPr>
        <b val="true"/>
        <sz val="10"/>
        <rFont val="Times New Roman"/>
        <family val="1"/>
        <charset val="161"/>
      </rPr>
      <t xml:space="preserve"> </t>
    </r>
    <r>
      <rPr>
        <sz val="10"/>
        <rFont val="Times New Roman"/>
        <family val="1"/>
        <charset val="161"/>
      </rPr>
      <t xml:space="preserve">Πίνακας Ελέγχου Πυρανίχνευσης</t>
    </r>
  </si>
  <si>
    <t xml:space="preserve">ΗΛΜ52.1Ν</t>
  </si>
  <si>
    <t xml:space="preserve">1.95</t>
  </si>
  <si>
    <t xml:space="preserve">Συμβατικό Μπουτόν πυρασφάλειας </t>
  </si>
  <si>
    <t xml:space="preserve">ΗΛΜ49.Π1</t>
  </si>
  <si>
    <t xml:space="preserve">1.96</t>
  </si>
  <si>
    <t xml:space="preserve">Συμβατικός θερμοδιαφορικός ανιχνευτής</t>
  </si>
  <si>
    <t xml:space="preserve">ΗΛΜ49.Π2</t>
  </si>
  <si>
    <t xml:space="preserve">1.97</t>
  </si>
  <si>
    <r>
      <rPr>
        <sz val="9"/>
        <rFont val="Arial Greek"/>
        <family val="2"/>
        <charset val="161"/>
      </rPr>
      <t xml:space="preserve">Συμβατικός</t>
    </r>
    <r>
      <rPr>
        <b val="true"/>
        <sz val="10"/>
        <rFont val="Times New Roman"/>
        <family val="1"/>
        <charset val="161"/>
      </rPr>
      <t xml:space="preserve"> </t>
    </r>
    <r>
      <rPr>
        <sz val="10"/>
        <rFont val="Times New Roman"/>
        <family val="1"/>
        <charset val="161"/>
      </rPr>
      <t xml:space="preserve">Φάρος – Σειρήνα</t>
    </r>
  </si>
  <si>
    <t xml:space="preserve">ΗΛΜ49.Π3</t>
  </si>
  <si>
    <t xml:space="preserve">1.98</t>
  </si>
  <si>
    <t xml:space="preserve">Συμβατικός Φωτοηλεκτρικός Ανιχνευτής Ορατού Καπνού</t>
  </si>
  <si>
    <t xml:space="preserve">ΗΛΜ49.Π4</t>
  </si>
  <si>
    <t xml:space="preserve">1.99</t>
  </si>
  <si>
    <t xml:space="preserve">Φωτιστικό Ασφαλείας </t>
  </si>
  <si>
    <t xml:space="preserve">ΗΛΜ59.1Ν</t>
  </si>
  <si>
    <t xml:space="preserve"> ΗΛΜ59 100%</t>
  </si>
  <si>
    <t xml:space="preserve">1.100</t>
  </si>
  <si>
    <t xml:space="preserve">Καλώδιο τύπου LiYCY διατομής 2Χ1,5mm2 </t>
  </si>
  <si>
    <t xml:space="preserve">ΗΛΜ48.2Ν</t>
  </si>
  <si>
    <t xml:space="preserve"> ΗΛΜ48 100%</t>
  </si>
  <si>
    <t xml:space="preserve">1.101</t>
  </si>
  <si>
    <t xml:space="preserve">Πυροσβεστήρας κόνεως τύπου Pa φορητός γομώσεως 6 Kg</t>
  </si>
  <si>
    <t xml:space="preserve">ΗΛΜ19.4Ν </t>
  </si>
  <si>
    <t xml:space="preserve"> ΗΛΜ19 100%</t>
  </si>
  <si>
    <t xml:space="preserve">1.102</t>
  </si>
  <si>
    <t xml:space="preserve"> Άθροισμα ΒΑΣΙΚΕΣ ΕΡΓΑΣΙΕΣ </t>
  </si>
  <si>
    <t xml:space="preserve"> Άθροισμα Βασικές Εργασίες</t>
  </si>
  <si>
    <t xml:space="preserve"> Άθροισμα Κύριες Εργασίες</t>
  </si>
  <si>
    <t xml:space="preserve"> ΓΕ &amp; ΟΕ 18,00%</t>
  </si>
  <si>
    <t xml:space="preserve"> Μερικό Σύνολο</t>
  </si>
  <si>
    <t xml:space="preserve"> Απρόβλεπτα</t>
  </si>
  <si>
    <t xml:space="preserve"> Αναθεώρηση</t>
  </si>
  <si>
    <t xml:space="preserve"> Απολογιστικές Εργασίες</t>
  </si>
  <si>
    <t xml:space="preserve"> Σύνολο Δαπανών</t>
  </si>
  <si>
    <t xml:space="preserve"> ΦΠΑ 24,00%</t>
  </si>
  <si>
    <t xml:space="preserve"> Συνολική Δαπάνη με ΦΠΑ</t>
  </si>
  <si>
    <t xml:space="preserve">ΛΙΒΑΔΕΙΑ 19-06-2018 </t>
  </si>
  <si>
    <t xml:space="preserve">       Ο  ΣΥΝΤΑΞΑΣ                       </t>
  </si>
  <si>
    <t xml:space="preserve">      ΕΓΚΡΙΘΗΚΕ </t>
  </si>
  <si>
    <t xml:space="preserve">ΘΕΩΡΗΘΗΚΕ </t>
  </si>
  <si>
    <t xml:space="preserve">         ΜΕΛΙΣΣΑΡΗΣ ΓΙΑΝΝΗΣ</t>
  </si>
  <si>
    <t xml:space="preserve">ΚΑΡΒΟΥΝΗ ΔΗΜΗΤΡΑ </t>
  </si>
  <si>
    <t xml:space="preserve">        ΝΤΑΛΙΑΝΗΣ ΧΡΗΣΤΟΣ</t>
  </si>
  <si>
    <t xml:space="preserve">      ΠΟΛΙΤΙΚΟΣ ΜΗΧ/ΚΟΣ Τ..Ε</t>
  </si>
  <si>
    <t xml:space="preserve">ΠΟΛΙΤΙΚΟΣ ΜΗΧ/ΚΟΣ </t>
  </si>
  <si>
    <t xml:space="preserve">      ΤΟΠΟΓΡΑΦΟΣ ΜΗΧ/ΚΟΣ </t>
  </si>
  <si>
    <t xml:space="preserve">        ΧΑΤΖΟΠΟΥΛΟΣ ΠΑΡΑΣΚΕΥΑΣ</t>
  </si>
  <si>
    <t xml:space="preserve">      ΗΛΕΚΤΡΟΛΟΓΟΣ ΜΗΧΑΝΙΚΟΣ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</si>
</sst>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0.00"/>
    <numFmt numFmtId="167" formatCode="#,##0.00;\-#,##0.00"/>
    <numFmt numFmtId="168" formatCode="0.0"/>
    <numFmt numFmtId="169" formatCode="#,##0.00"/>
    <numFmt numFmtId="170" formatCode="#,##0"/>
  </numFmts>
  <fonts count="23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8"/>
      <name val="Arial Greek"/>
      <family val="0"/>
      <charset val="161"/>
    </font>
    <font>
      <b val="true"/>
      <u val="single"/>
      <sz val="11"/>
      <color rgb="FF000000"/>
      <name val="Calibri"/>
      <family val="2"/>
      <charset val="161"/>
    </font>
    <font>
      <b val="true"/>
      <sz val="7"/>
      <name val="Arial Greek"/>
      <family val="0"/>
      <charset val="161"/>
    </font>
    <font>
      <b val="true"/>
      <sz val="9"/>
      <name val="Arial Greek"/>
      <family val="0"/>
      <charset val="161"/>
    </font>
    <font>
      <sz val="9"/>
      <color rgb="FF000000"/>
      <name val="Calibri"/>
      <family val="2"/>
      <charset val="161"/>
    </font>
    <font>
      <sz val="9"/>
      <color rgb="FF000000"/>
      <name val="Arial"/>
      <family val="2"/>
      <charset val="1"/>
    </font>
    <font>
      <sz val="9"/>
      <name val="Times New Roman"/>
      <family val="1"/>
      <charset val="16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sz val="8.5"/>
      <name val="Arial"/>
      <family val="2"/>
      <charset val="1"/>
    </font>
    <font>
      <sz val="9"/>
      <name val="Arial"/>
      <family val="2"/>
      <charset val="1"/>
    </font>
    <font>
      <sz val="8"/>
      <name val="Arial Greek"/>
      <family val="2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  <font>
      <sz val="10"/>
      <name val="Times New Roman"/>
      <family val="1"/>
      <charset val="161"/>
    </font>
    <font>
      <sz val="8.5"/>
      <name val="Arial"/>
      <family val="2"/>
      <charset val="161"/>
    </font>
    <font>
      <b val="true"/>
      <sz val="10"/>
      <name val="Times New Roman"/>
      <family val="1"/>
      <charset val="161"/>
    </font>
    <font>
      <b val="true"/>
      <sz val="11"/>
      <color rgb="FF000000"/>
      <name val="Calibri"/>
      <family val="2"/>
      <charset val="161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1" fillId="0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3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9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2" fillId="4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2" fillId="4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4" borderId="3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4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7" fontId="7" fillId="4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8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5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7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61560</xdr:colOff>
      <xdr:row>0</xdr:row>
      <xdr:rowOff>0</xdr:rowOff>
    </xdr:from>
    <xdr:to>
      <xdr:col>1</xdr:col>
      <xdr:colOff>685800</xdr:colOff>
      <xdr:row>3</xdr:row>
      <xdr:rowOff>72360</xdr:rowOff>
    </xdr:to>
    <xdr:pic>
      <xdr:nvPicPr>
        <xdr:cNvPr id="0" name="Εικόνα 1" descr=""/>
        <xdr:cNvPicPr/>
      </xdr:nvPicPr>
      <xdr:blipFill>
        <a:blip r:embed="rId1"/>
        <a:stretch/>
      </xdr:blipFill>
      <xdr:spPr>
        <a:xfrm>
          <a:off x="373680" y="0"/>
          <a:ext cx="624240" cy="597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40" colorId="64" zoomScale="110" zoomScaleNormal="110" zoomScalePageLayoutView="100" workbookViewId="0">
      <selection pane="topLeft" activeCell="L40" activeCellId="0" sqref="L40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30.56"/>
    <col collapsed="false" customWidth="true" hidden="false" outlineLevel="0" max="3" min="3" style="0" width="13.55"/>
    <col collapsed="false" customWidth="true" hidden="false" outlineLevel="0" max="4" min="4" style="0" width="10.58"/>
    <col collapsed="false" customWidth="true" hidden="false" outlineLevel="0" max="5" min="5" style="0" width="6.67"/>
    <col collapsed="false" customWidth="true" hidden="false" outlineLevel="0" max="6" min="6" style="0" width="7.08"/>
    <col collapsed="false" customWidth="true" hidden="false" outlineLevel="0" max="7" min="7" style="0" width="7.64"/>
    <col collapsed="false" customWidth="true" hidden="false" outlineLevel="0" max="8" min="8" style="0" width="7.08"/>
    <col collapsed="false" customWidth="true" hidden="false" outlineLevel="0" max="9" min="9" style="0" width="9.71"/>
    <col collapsed="false" customWidth="true" hidden="false" outlineLevel="0" max="10" min="10" style="0" width="11.14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B1" s="1"/>
      <c r="C1" s="1"/>
      <c r="D1" s="1"/>
      <c r="E1" s="2"/>
      <c r="F1" s="3"/>
      <c r="H1" s="3"/>
      <c r="I1" s="3"/>
    </row>
    <row r="2" customFormat="false" ht="13.8" hidden="false" customHeight="false" outlineLevel="0" collapsed="false">
      <c r="B2" s="1"/>
      <c r="C2" s="1"/>
      <c r="D2" s="1"/>
      <c r="E2" s="2"/>
      <c r="F2" s="3"/>
      <c r="H2" s="3"/>
      <c r="I2" s="3"/>
    </row>
    <row r="3" customFormat="false" ht="13.8" hidden="false" customHeight="false" outlineLevel="0" collapsed="false">
      <c r="B3" s="1"/>
      <c r="C3" s="1"/>
      <c r="D3" s="1"/>
      <c r="E3" s="2"/>
      <c r="F3" s="3"/>
      <c r="H3" s="3"/>
      <c r="I3" s="3"/>
    </row>
    <row r="4" customFormat="false" ht="13.8" hidden="false" customHeight="false" outlineLevel="0" collapsed="false">
      <c r="B4" s="1"/>
      <c r="C4" s="1"/>
      <c r="D4" s="1"/>
      <c r="E4" s="2"/>
      <c r="F4" s="3"/>
      <c r="H4" s="3"/>
      <c r="I4" s="3"/>
    </row>
    <row r="5" customFormat="false" ht="13.8" hidden="false" customHeight="false" outlineLevel="0" collapsed="false">
      <c r="B5" s="1" t="s">
        <v>0</v>
      </c>
      <c r="C5" s="1"/>
      <c r="D5" s="1"/>
      <c r="E5" s="2" t="s">
        <v>1</v>
      </c>
      <c r="F5" s="3" t="s">
        <v>2</v>
      </c>
      <c r="H5" s="3"/>
      <c r="I5" s="3"/>
    </row>
    <row r="6" customFormat="false" ht="13.8" hidden="false" customHeight="false" outlineLevel="0" collapsed="false">
      <c r="B6" s="1" t="s">
        <v>3</v>
      </c>
      <c r="C6" s="1"/>
      <c r="D6" s="1"/>
      <c r="F6" s="4" t="s">
        <v>4</v>
      </c>
      <c r="H6" s="4"/>
      <c r="I6" s="4"/>
    </row>
    <row r="7" customFormat="false" ht="13.8" hidden="false" customHeight="false" outlineLevel="0" collapsed="false">
      <c r="B7" s="1" t="s">
        <v>5</v>
      </c>
      <c r="C7" s="1"/>
      <c r="D7" s="1"/>
      <c r="F7" s="4" t="s">
        <v>6</v>
      </c>
      <c r="G7" s="4"/>
      <c r="H7" s="4"/>
      <c r="I7" s="4"/>
    </row>
    <row r="8" customFormat="false" ht="13.8" hidden="false" customHeight="false" outlineLevel="0" collapsed="false">
      <c r="B8" s="1"/>
      <c r="C8" s="1"/>
      <c r="D8" s="1"/>
      <c r="F8" s="4" t="s">
        <v>7</v>
      </c>
      <c r="G8" s="4"/>
      <c r="H8" s="4"/>
      <c r="I8" s="4"/>
    </row>
    <row r="9" customFormat="false" ht="13.8" hidden="false" customHeight="false" outlineLevel="0" collapsed="false">
      <c r="B9" s="1"/>
      <c r="C9" s="1"/>
      <c r="D9" s="1"/>
      <c r="F9" s="4"/>
      <c r="G9" s="4"/>
      <c r="H9" s="4"/>
      <c r="I9" s="4"/>
    </row>
    <row r="10" customFormat="false" ht="13.8" hidden="false" customHeight="false" outlineLevel="0" collapsed="false">
      <c r="A10" s="1"/>
      <c r="B10" s="1"/>
      <c r="C10" s="1"/>
      <c r="D10" s="1"/>
      <c r="E10" s="4" t="s">
        <v>8</v>
      </c>
      <c r="F10" s="1"/>
      <c r="G10" s="4"/>
      <c r="H10" s="4"/>
      <c r="I10" s="4"/>
    </row>
    <row r="12" customFormat="false" ht="13.8" hidden="false" customHeight="false" outlineLevel="0" collapsed="false">
      <c r="A12" s="5" t="s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customFormat="false" ht="26.25" hidden="false" customHeight="true" outlineLevel="0" collapsed="false">
      <c r="A13" s="6" t="s">
        <v>10</v>
      </c>
      <c r="B13" s="6" t="s">
        <v>11</v>
      </c>
      <c r="C13" s="6" t="s">
        <v>12</v>
      </c>
      <c r="D13" s="7" t="s">
        <v>13</v>
      </c>
      <c r="E13" s="6" t="s">
        <v>14</v>
      </c>
      <c r="F13" s="6" t="s">
        <v>15</v>
      </c>
      <c r="G13" s="7" t="s">
        <v>16</v>
      </c>
      <c r="H13" s="7" t="s">
        <v>17</v>
      </c>
      <c r="I13" s="6" t="s">
        <v>18</v>
      </c>
      <c r="J13" s="6" t="s">
        <v>19</v>
      </c>
    </row>
    <row r="14" customFormat="false" ht="15.75" hidden="false" customHeight="false" outlineLevel="0" collapsed="false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10"/>
    </row>
    <row r="15" customFormat="false" ht="15.75" hidden="false" customHeight="false" outlineLevel="0" collapsed="false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10"/>
    </row>
    <row r="16" customFormat="false" ht="38.25" hidden="false" customHeight="true" outlineLevel="0" collapsed="false">
      <c r="A16" s="11" t="n">
        <v>1</v>
      </c>
      <c r="B16" s="12" t="s">
        <v>22</v>
      </c>
      <c r="C16" s="13" t="s">
        <v>23</v>
      </c>
      <c r="D16" s="13" t="s">
        <v>24</v>
      </c>
      <c r="E16" s="13" t="s">
        <v>25</v>
      </c>
      <c r="F16" s="13" t="s">
        <v>26</v>
      </c>
      <c r="G16" s="14" t="n">
        <v>6</v>
      </c>
      <c r="H16" s="15" t="n">
        <v>15</v>
      </c>
      <c r="I16" s="16" t="n">
        <f aca="false">G16*H16</f>
        <v>90</v>
      </c>
      <c r="J16" s="17"/>
    </row>
    <row r="17" customFormat="false" ht="27.75" hidden="false" customHeight="true" outlineLevel="0" collapsed="false">
      <c r="A17" s="11" t="n">
        <v>2</v>
      </c>
      <c r="B17" s="12" t="s">
        <v>27</v>
      </c>
      <c r="C17" s="13" t="s">
        <v>28</v>
      </c>
      <c r="D17" s="13" t="s">
        <v>29</v>
      </c>
      <c r="E17" s="13" t="s">
        <v>30</v>
      </c>
      <c r="F17" s="13" t="s">
        <v>26</v>
      </c>
      <c r="G17" s="14" t="n">
        <v>15</v>
      </c>
      <c r="H17" s="15" t="n">
        <v>3</v>
      </c>
      <c r="I17" s="16" t="n">
        <f aca="false">G17*H17</f>
        <v>45</v>
      </c>
      <c r="J17" s="17"/>
    </row>
    <row r="18" customFormat="false" ht="26.25" hidden="false" customHeight="true" outlineLevel="0" collapsed="false">
      <c r="A18" s="11" t="n">
        <v>3</v>
      </c>
      <c r="B18" s="12" t="s">
        <v>31</v>
      </c>
      <c r="C18" s="13" t="s">
        <v>32</v>
      </c>
      <c r="D18" s="13" t="s">
        <v>33</v>
      </c>
      <c r="E18" s="13" t="s">
        <v>34</v>
      </c>
      <c r="F18" s="13" t="s">
        <v>26</v>
      </c>
      <c r="G18" s="18" t="n">
        <v>124</v>
      </c>
      <c r="H18" s="15" t="n">
        <v>13</v>
      </c>
      <c r="I18" s="16" t="n">
        <f aca="false">G18*H18</f>
        <v>1612</v>
      </c>
      <c r="J18" s="17"/>
    </row>
    <row r="19" customFormat="false" ht="29.25" hidden="false" customHeight="true" outlineLevel="0" collapsed="false">
      <c r="A19" s="11" t="n">
        <v>4</v>
      </c>
      <c r="B19" s="12" t="s">
        <v>35</v>
      </c>
      <c r="C19" s="13" t="s">
        <v>36</v>
      </c>
      <c r="D19" s="13" t="s">
        <v>33</v>
      </c>
      <c r="E19" s="13" t="s">
        <v>37</v>
      </c>
      <c r="F19" s="13" t="s">
        <v>26</v>
      </c>
      <c r="G19" s="18" t="n">
        <v>38</v>
      </c>
      <c r="H19" s="15" t="n">
        <v>18</v>
      </c>
      <c r="I19" s="16" t="n">
        <f aca="false">G19*H19</f>
        <v>684</v>
      </c>
      <c r="J19" s="17"/>
    </row>
    <row r="20" customFormat="false" ht="53.25" hidden="false" customHeight="true" outlineLevel="0" collapsed="false">
      <c r="A20" s="11" t="n">
        <v>5</v>
      </c>
      <c r="B20" s="12" t="s">
        <v>38</v>
      </c>
      <c r="C20" s="13" t="s">
        <v>39</v>
      </c>
      <c r="D20" s="13" t="s">
        <v>33</v>
      </c>
      <c r="E20" s="13" t="s">
        <v>40</v>
      </c>
      <c r="F20" s="13" t="s">
        <v>26</v>
      </c>
      <c r="G20" s="18" t="n">
        <v>5</v>
      </c>
      <c r="H20" s="15" t="n">
        <v>1.1</v>
      </c>
      <c r="I20" s="16" t="n">
        <f aca="false">G20*H20</f>
        <v>5.5</v>
      </c>
      <c r="J20" s="17"/>
    </row>
    <row r="21" customFormat="false" ht="28.5" hidden="false" customHeight="true" outlineLevel="0" collapsed="false">
      <c r="A21" s="11" t="n">
        <v>6</v>
      </c>
      <c r="B21" s="12" t="s">
        <v>41</v>
      </c>
      <c r="C21" s="13" t="s">
        <v>42</v>
      </c>
      <c r="D21" s="13" t="s">
        <v>43</v>
      </c>
      <c r="E21" s="13" t="s">
        <v>44</v>
      </c>
      <c r="F21" s="13" t="s">
        <v>26</v>
      </c>
      <c r="G21" s="18" t="n">
        <v>25</v>
      </c>
      <c r="H21" s="15" t="n">
        <v>31</v>
      </c>
      <c r="I21" s="16" t="n">
        <f aca="false">G21*H21</f>
        <v>775</v>
      </c>
      <c r="J21" s="17"/>
    </row>
    <row r="22" customFormat="false" ht="30" hidden="false" customHeight="true" outlineLevel="0" collapsed="false">
      <c r="A22" s="11" t="n">
        <v>7</v>
      </c>
      <c r="B22" s="12" t="s">
        <v>45</v>
      </c>
      <c r="C22" s="13" t="s">
        <v>46</v>
      </c>
      <c r="D22" s="13" t="s">
        <v>47</v>
      </c>
      <c r="E22" s="13" t="s">
        <v>48</v>
      </c>
      <c r="F22" s="13" t="s">
        <v>26</v>
      </c>
      <c r="G22" s="18" t="n">
        <v>17</v>
      </c>
      <c r="H22" s="15" t="n">
        <v>31.5</v>
      </c>
      <c r="I22" s="16" t="n">
        <f aca="false">G22*H22</f>
        <v>535.5</v>
      </c>
      <c r="J22" s="17"/>
    </row>
    <row r="23" customFormat="false" ht="55.5" hidden="false" customHeight="true" outlineLevel="0" collapsed="false">
      <c r="A23" s="11" t="n">
        <v>8</v>
      </c>
      <c r="B23" s="12" t="s">
        <v>49</v>
      </c>
      <c r="C23" s="19" t="s">
        <v>50</v>
      </c>
      <c r="D23" s="19" t="s">
        <v>51</v>
      </c>
      <c r="E23" s="13" t="s">
        <v>52</v>
      </c>
      <c r="F23" s="13" t="s">
        <v>26</v>
      </c>
      <c r="G23" s="18" t="n">
        <v>70</v>
      </c>
      <c r="H23" s="15" t="n">
        <v>12.4</v>
      </c>
      <c r="I23" s="16" t="n">
        <f aca="false">G23*H23</f>
        <v>868</v>
      </c>
      <c r="J23" s="17"/>
    </row>
    <row r="24" customFormat="false" ht="90" hidden="false" customHeight="true" outlineLevel="0" collapsed="false">
      <c r="A24" s="11" t="n">
        <v>9</v>
      </c>
      <c r="B24" s="12" t="s">
        <v>53</v>
      </c>
      <c r="C24" s="19" t="s">
        <v>54</v>
      </c>
      <c r="D24" s="19" t="s">
        <v>55</v>
      </c>
      <c r="E24" s="13" t="s">
        <v>56</v>
      </c>
      <c r="F24" s="13" t="s">
        <v>26</v>
      </c>
      <c r="G24" s="18" t="n">
        <v>40</v>
      </c>
      <c r="H24" s="15" t="n">
        <v>9</v>
      </c>
      <c r="I24" s="16" t="n">
        <f aca="false">G24*H24</f>
        <v>360</v>
      </c>
      <c r="J24" s="17"/>
    </row>
    <row r="25" customFormat="false" ht="45" hidden="false" customHeight="true" outlineLevel="0" collapsed="false">
      <c r="A25" s="11" t="n">
        <v>10</v>
      </c>
      <c r="B25" s="12" t="s">
        <v>57</v>
      </c>
      <c r="C25" s="20" t="s">
        <v>58</v>
      </c>
      <c r="D25" s="13" t="s">
        <v>59</v>
      </c>
      <c r="E25" s="13" t="s">
        <v>60</v>
      </c>
      <c r="F25" s="13" t="s">
        <v>26</v>
      </c>
      <c r="G25" s="18" t="n">
        <v>2</v>
      </c>
      <c r="H25" s="15" t="n">
        <v>6.7</v>
      </c>
      <c r="I25" s="16" t="n">
        <f aca="false">G25*H25</f>
        <v>13.4</v>
      </c>
      <c r="J25" s="17"/>
    </row>
    <row r="26" customFormat="false" ht="35.25" hidden="false" customHeight="true" outlineLevel="0" collapsed="false">
      <c r="A26" s="11" t="n">
        <v>11</v>
      </c>
      <c r="B26" s="21" t="s">
        <v>61</v>
      </c>
      <c r="C26" s="19" t="s">
        <v>62</v>
      </c>
      <c r="D26" s="19" t="s">
        <v>63</v>
      </c>
      <c r="E26" s="13" t="s">
        <v>64</v>
      </c>
      <c r="F26" s="13" t="s">
        <v>26</v>
      </c>
      <c r="G26" s="18" t="n">
        <v>4.2</v>
      </c>
      <c r="H26" s="15" t="n">
        <v>78.5</v>
      </c>
      <c r="I26" s="16" t="n">
        <f aca="false">G26*H26</f>
        <v>329.7</v>
      </c>
      <c r="J26" s="17"/>
    </row>
    <row r="27" customFormat="false" ht="24" hidden="false" customHeight="true" outlineLevel="0" collapsed="false">
      <c r="A27" s="11" t="n">
        <v>12</v>
      </c>
      <c r="B27" s="21" t="s">
        <v>65</v>
      </c>
      <c r="C27" s="20" t="s">
        <v>66</v>
      </c>
      <c r="D27" s="13" t="s">
        <v>67</v>
      </c>
      <c r="E27" s="13" t="s">
        <v>68</v>
      </c>
      <c r="F27" s="13" t="s">
        <v>69</v>
      </c>
      <c r="G27" s="18" t="n">
        <v>630</v>
      </c>
      <c r="H27" s="15" t="n">
        <v>2.8</v>
      </c>
      <c r="I27" s="16" t="n">
        <f aca="false">G27*H27</f>
        <v>1764</v>
      </c>
      <c r="J27" s="17"/>
    </row>
    <row r="28" customFormat="false" ht="56.25" hidden="false" customHeight="true" outlineLevel="0" collapsed="false">
      <c r="A28" s="11" t="n">
        <v>13</v>
      </c>
      <c r="B28" s="12" t="s">
        <v>70</v>
      </c>
      <c r="C28" s="20" t="s">
        <v>71</v>
      </c>
      <c r="D28" s="19" t="s">
        <v>72</v>
      </c>
      <c r="E28" s="13" t="s">
        <v>73</v>
      </c>
      <c r="F28" s="13" t="s">
        <v>26</v>
      </c>
      <c r="G28" s="18" t="n">
        <v>20</v>
      </c>
      <c r="H28" s="15" t="n">
        <v>220</v>
      </c>
      <c r="I28" s="16" t="n">
        <f aca="false">G28*H28</f>
        <v>4400</v>
      </c>
      <c r="J28" s="17"/>
    </row>
    <row r="29" customFormat="false" ht="21" hidden="false" customHeight="true" outlineLevel="0" collapsed="false">
      <c r="A29" s="11" t="n">
        <v>14</v>
      </c>
      <c r="B29" s="12" t="s">
        <v>74</v>
      </c>
      <c r="C29" s="20" t="s">
        <v>75</v>
      </c>
      <c r="D29" s="19" t="s">
        <v>76</v>
      </c>
      <c r="E29" s="13" t="s">
        <v>77</v>
      </c>
      <c r="F29" s="13" t="s">
        <v>26</v>
      </c>
      <c r="G29" s="18" t="n">
        <v>20</v>
      </c>
      <c r="H29" s="15" t="n">
        <v>45</v>
      </c>
      <c r="I29" s="16" t="n">
        <f aca="false">G29*H29</f>
        <v>900</v>
      </c>
      <c r="J29" s="17"/>
    </row>
    <row r="30" customFormat="false" ht="45.75" hidden="false" customHeight="true" outlineLevel="0" collapsed="false">
      <c r="A30" s="11" t="n">
        <v>15</v>
      </c>
      <c r="B30" s="12" t="s">
        <v>78</v>
      </c>
      <c r="C30" s="20" t="s">
        <v>79</v>
      </c>
      <c r="D30" s="19" t="s">
        <v>80</v>
      </c>
      <c r="E30" s="13" t="s">
        <v>81</v>
      </c>
      <c r="F30" s="13" t="s">
        <v>26</v>
      </c>
      <c r="G30" s="18" t="n">
        <v>5.5</v>
      </c>
      <c r="H30" s="15" t="n">
        <v>135</v>
      </c>
      <c r="I30" s="16" t="n">
        <f aca="false">G30*H30</f>
        <v>742.5</v>
      </c>
      <c r="J30" s="17"/>
    </row>
    <row r="31" customFormat="false" ht="30" hidden="false" customHeight="true" outlineLevel="0" collapsed="false">
      <c r="A31" s="11" t="n">
        <v>16</v>
      </c>
      <c r="B31" s="12" t="s">
        <v>82</v>
      </c>
      <c r="C31" s="20" t="s">
        <v>83</v>
      </c>
      <c r="D31" s="19" t="s">
        <v>84</v>
      </c>
      <c r="E31" s="13" t="s">
        <v>85</v>
      </c>
      <c r="F31" s="13" t="s">
        <v>26</v>
      </c>
      <c r="G31" s="18" t="n">
        <v>8</v>
      </c>
      <c r="H31" s="15" t="n">
        <v>133</v>
      </c>
      <c r="I31" s="16" t="n">
        <f aca="false">G31*H31</f>
        <v>1064</v>
      </c>
      <c r="J31" s="17"/>
    </row>
    <row r="32" customFormat="false" ht="36.75" hidden="false" customHeight="true" outlineLevel="0" collapsed="false">
      <c r="A32" s="11" t="n">
        <v>17</v>
      </c>
      <c r="B32" s="21" t="s">
        <v>86</v>
      </c>
      <c r="C32" s="20" t="s">
        <v>87</v>
      </c>
      <c r="D32" s="19" t="s">
        <v>88</v>
      </c>
      <c r="E32" s="13" t="s">
        <v>89</v>
      </c>
      <c r="F32" s="13" t="s">
        <v>26</v>
      </c>
      <c r="G32" s="18" t="n">
        <v>4</v>
      </c>
      <c r="H32" s="15" t="n">
        <v>195</v>
      </c>
      <c r="I32" s="16" t="n">
        <f aca="false">G32*H32</f>
        <v>780</v>
      </c>
      <c r="J32" s="17"/>
    </row>
    <row r="33" customFormat="false" ht="27.75" hidden="false" customHeight="true" outlineLevel="0" collapsed="false">
      <c r="A33" s="11" t="n">
        <v>18</v>
      </c>
      <c r="B33" s="12" t="s">
        <v>90</v>
      </c>
      <c r="C33" s="20" t="s">
        <v>91</v>
      </c>
      <c r="D33" s="19" t="s">
        <v>84</v>
      </c>
      <c r="E33" s="13" t="s">
        <v>92</v>
      </c>
      <c r="F33" s="13" t="s">
        <v>93</v>
      </c>
      <c r="G33" s="18" t="n">
        <v>26.5</v>
      </c>
      <c r="H33" s="15" t="n">
        <v>16.8</v>
      </c>
      <c r="I33" s="16" t="n">
        <f aca="false">G33*H33</f>
        <v>445.2</v>
      </c>
      <c r="J33" s="17"/>
    </row>
    <row r="34" customFormat="false" ht="27" hidden="false" customHeight="true" outlineLevel="0" collapsed="false">
      <c r="A34" s="11" t="n">
        <v>19</v>
      </c>
      <c r="B34" s="21" t="s">
        <v>94</v>
      </c>
      <c r="C34" s="20" t="s">
        <v>95</v>
      </c>
      <c r="D34" s="13" t="s">
        <v>96</v>
      </c>
      <c r="E34" s="13" t="s">
        <v>97</v>
      </c>
      <c r="F34" s="13" t="s">
        <v>26</v>
      </c>
      <c r="G34" s="18" t="n">
        <v>20</v>
      </c>
      <c r="H34" s="15" t="n">
        <v>39</v>
      </c>
      <c r="I34" s="16" t="n">
        <f aca="false">G34*H34</f>
        <v>780</v>
      </c>
      <c r="J34" s="17"/>
    </row>
    <row r="35" customFormat="false" ht="26.55" hidden="false" customHeight="true" outlineLevel="0" collapsed="false">
      <c r="A35" s="11" t="n">
        <v>20</v>
      </c>
      <c r="B35" s="12" t="s">
        <v>98</v>
      </c>
      <c r="C35" s="20" t="s">
        <v>99</v>
      </c>
      <c r="D35" s="13" t="s">
        <v>100</v>
      </c>
      <c r="E35" s="13" t="s">
        <v>101</v>
      </c>
      <c r="F35" s="13" t="s">
        <v>102</v>
      </c>
      <c r="G35" s="18" t="n">
        <v>8</v>
      </c>
      <c r="H35" s="15" t="n">
        <v>33.5</v>
      </c>
      <c r="I35" s="16" t="n">
        <f aca="false">G35*H35</f>
        <v>268</v>
      </c>
      <c r="J35" s="17"/>
    </row>
    <row r="36" customFormat="false" ht="28.5" hidden="false" customHeight="true" outlineLevel="0" collapsed="false">
      <c r="A36" s="11" t="n">
        <v>21</v>
      </c>
      <c r="B36" s="12" t="s">
        <v>103</v>
      </c>
      <c r="C36" s="20" t="s">
        <v>104</v>
      </c>
      <c r="D36" s="13" t="s">
        <v>105</v>
      </c>
      <c r="E36" s="13" t="s">
        <v>106</v>
      </c>
      <c r="F36" s="13" t="s">
        <v>26</v>
      </c>
      <c r="G36" s="18" t="n">
        <v>15</v>
      </c>
      <c r="H36" s="15" t="n">
        <v>16.8</v>
      </c>
      <c r="I36" s="16" t="n">
        <f aca="false">G36*H36</f>
        <v>252</v>
      </c>
      <c r="J36" s="17"/>
    </row>
    <row r="37" customFormat="false" ht="26.25" hidden="false" customHeight="true" outlineLevel="0" collapsed="false">
      <c r="A37" s="11" t="n">
        <v>22</v>
      </c>
      <c r="B37" s="12" t="s">
        <v>107</v>
      </c>
      <c r="C37" s="20" t="s">
        <v>108</v>
      </c>
      <c r="D37" s="13" t="s">
        <v>100</v>
      </c>
      <c r="E37" s="13" t="s">
        <v>109</v>
      </c>
      <c r="F37" s="13" t="s">
        <v>110</v>
      </c>
      <c r="G37" s="14" t="n">
        <v>9.2</v>
      </c>
      <c r="H37" s="15" t="n">
        <v>225</v>
      </c>
      <c r="I37" s="16" t="n">
        <f aca="false">G37*H37</f>
        <v>2070</v>
      </c>
      <c r="J37" s="17"/>
    </row>
    <row r="38" customFormat="false" ht="27.75" hidden="false" customHeight="true" outlineLevel="0" collapsed="false">
      <c r="A38" s="11" t="n">
        <v>23</v>
      </c>
      <c r="B38" s="21" t="s">
        <v>111</v>
      </c>
      <c r="C38" s="20" t="s">
        <v>112</v>
      </c>
      <c r="D38" s="20" t="s">
        <v>105</v>
      </c>
      <c r="E38" s="13" t="s">
        <v>113</v>
      </c>
      <c r="F38" s="13" t="s">
        <v>110</v>
      </c>
      <c r="G38" s="14" t="n">
        <v>6.9</v>
      </c>
      <c r="H38" s="15" t="n">
        <v>28</v>
      </c>
      <c r="I38" s="16" t="n">
        <f aca="false">G38*H38</f>
        <v>193.2</v>
      </c>
      <c r="J38" s="17"/>
    </row>
    <row r="39" customFormat="false" ht="36.75" hidden="false" customHeight="true" outlineLevel="0" collapsed="false">
      <c r="A39" s="11" t="n">
        <v>24</v>
      </c>
      <c r="B39" s="12" t="s">
        <v>114</v>
      </c>
      <c r="C39" s="20" t="s">
        <v>115</v>
      </c>
      <c r="D39" s="13" t="s">
        <v>116</v>
      </c>
      <c r="E39" s="13" t="s">
        <v>117</v>
      </c>
      <c r="F39" s="13" t="s">
        <v>69</v>
      </c>
      <c r="G39" s="14" t="n">
        <v>180</v>
      </c>
      <c r="H39" s="15" t="n">
        <v>4.5</v>
      </c>
      <c r="I39" s="16" t="n">
        <f aca="false">G39*H39</f>
        <v>810</v>
      </c>
      <c r="J39" s="17"/>
    </row>
    <row r="40" customFormat="false" ht="29.25" hidden="false" customHeight="true" outlineLevel="0" collapsed="false">
      <c r="A40" s="22" t="n">
        <v>25</v>
      </c>
      <c r="B40" s="23" t="s">
        <v>118</v>
      </c>
      <c r="C40" s="24" t="s">
        <v>119</v>
      </c>
      <c r="D40" s="25" t="s">
        <v>120</v>
      </c>
      <c r="E40" s="25" t="s">
        <v>121</v>
      </c>
      <c r="F40" s="25" t="s">
        <v>122</v>
      </c>
      <c r="G40" s="26" t="n">
        <v>2</v>
      </c>
      <c r="H40" s="27" t="n">
        <v>12.1</v>
      </c>
      <c r="I40" s="26" t="n">
        <f aca="false">ROUND(G40*H40,2)</f>
        <v>24.2</v>
      </c>
      <c r="J40" s="28"/>
    </row>
    <row r="41" customFormat="false" ht="29.25" hidden="false" customHeight="true" outlineLevel="0" collapsed="false">
      <c r="A41" s="22" t="n">
        <v>26</v>
      </c>
      <c r="B41" s="29" t="s">
        <v>123</v>
      </c>
      <c r="C41" s="24" t="s">
        <v>124</v>
      </c>
      <c r="D41" s="25" t="s">
        <v>120</v>
      </c>
      <c r="E41" s="25" t="s">
        <v>125</v>
      </c>
      <c r="F41" s="25" t="s">
        <v>122</v>
      </c>
      <c r="G41" s="26" t="n">
        <v>2</v>
      </c>
      <c r="H41" s="27" t="n">
        <v>12.65</v>
      </c>
      <c r="I41" s="26" t="n">
        <f aca="false">ROUND(G41*H41,2)</f>
        <v>25.3</v>
      </c>
      <c r="J41" s="28"/>
    </row>
    <row r="42" customFormat="false" ht="29.25" hidden="false" customHeight="true" outlineLevel="0" collapsed="false">
      <c r="A42" s="22" t="n">
        <v>27</v>
      </c>
      <c r="B42" s="29" t="s">
        <v>126</v>
      </c>
      <c r="C42" s="24" t="s">
        <v>127</v>
      </c>
      <c r="D42" s="25" t="s">
        <v>120</v>
      </c>
      <c r="E42" s="25" t="s">
        <v>128</v>
      </c>
      <c r="F42" s="25" t="s">
        <v>122</v>
      </c>
      <c r="G42" s="26" t="n">
        <v>4</v>
      </c>
      <c r="H42" s="27" t="n">
        <v>17.4</v>
      </c>
      <c r="I42" s="26" t="n">
        <f aca="false">ROUND(G42*H42,2)</f>
        <v>69.6</v>
      </c>
      <c r="J42" s="28"/>
    </row>
    <row r="43" customFormat="false" ht="29.25" hidden="false" customHeight="true" outlineLevel="0" collapsed="false">
      <c r="A43" s="22" t="n">
        <v>28</v>
      </c>
      <c r="B43" s="23" t="s">
        <v>129</v>
      </c>
      <c r="C43" s="30" t="s">
        <v>130</v>
      </c>
      <c r="D43" s="25" t="s">
        <v>120</v>
      </c>
      <c r="E43" s="25" t="s">
        <v>131</v>
      </c>
      <c r="F43" s="25" t="s">
        <v>122</v>
      </c>
      <c r="G43" s="26" t="n">
        <v>6</v>
      </c>
      <c r="H43" s="27" t="n">
        <v>30.35</v>
      </c>
      <c r="I43" s="26" t="n">
        <f aca="false">ROUND(G43*H43,2)</f>
        <v>182.1</v>
      </c>
      <c r="J43" s="28"/>
    </row>
    <row r="44" customFormat="false" ht="29.25" hidden="false" customHeight="true" outlineLevel="0" collapsed="false">
      <c r="A44" s="22" t="n">
        <v>29</v>
      </c>
      <c r="B44" s="29" t="s">
        <v>132</v>
      </c>
      <c r="C44" s="30" t="s">
        <v>133</v>
      </c>
      <c r="D44" s="25" t="s">
        <v>120</v>
      </c>
      <c r="E44" s="25" t="s">
        <v>134</v>
      </c>
      <c r="F44" s="25" t="s">
        <v>135</v>
      </c>
      <c r="G44" s="26" t="n">
        <v>6</v>
      </c>
      <c r="H44" s="27" t="n">
        <v>19.43</v>
      </c>
      <c r="I44" s="26" t="n">
        <f aca="false">ROUND(G44*H44,2)</f>
        <v>116.58</v>
      </c>
      <c r="J44" s="28"/>
    </row>
    <row r="45" customFormat="false" ht="29.25" hidden="false" customHeight="true" outlineLevel="0" collapsed="false">
      <c r="A45" s="22" t="n">
        <v>30</v>
      </c>
      <c r="B45" s="29" t="s">
        <v>136</v>
      </c>
      <c r="C45" s="30" t="s">
        <v>137</v>
      </c>
      <c r="D45" s="25" t="s">
        <v>138</v>
      </c>
      <c r="E45" s="25" t="s">
        <v>139</v>
      </c>
      <c r="F45" s="25" t="s">
        <v>135</v>
      </c>
      <c r="G45" s="26" t="n">
        <v>2</v>
      </c>
      <c r="H45" s="27" t="n">
        <v>54.93</v>
      </c>
      <c r="I45" s="26" t="n">
        <f aca="false">ROUND(G45*H45,2)</f>
        <v>109.86</v>
      </c>
      <c r="J45" s="28"/>
    </row>
    <row r="46" customFormat="false" ht="29.25" hidden="false" customHeight="true" outlineLevel="0" collapsed="false">
      <c r="A46" s="22" t="n">
        <v>31</v>
      </c>
      <c r="B46" s="29" t="s">
        <v>140</v>
      </c>
      <c r="C46" s="30" t="s">
        <v>141</v>
      </c>
      <c r="D46" s="25" t="s">
        <v>138</v>
      </c>
      <c r="E46" s="25" t="s">
        <v>142</v>
      </c>
      <c r="F46" s="25" t="s">
        <v>15</v>
      </c>
      <c r="G46" s="26" t="n">
        <v>2</v>
      </c>
      <c r="H46" s="27" t="n">
        <v>451.7</v>
      </c>
      <c r="I46" s="26" t="n">
        <f aca="false">ROUND(G46*H46,2)</f>
        <v>903.4</v>
      </c>
      <c r="J46" s="28"/>
    </row>
    <row r="47" customFormat="false" ht="29.25" hidden="false" customHeight="true" outlineLevel="0" collapsed="false">
      <c r="A47" s="22" t="n">
        <v>32</v>
      </c>
      <c r="B47" s="29" t="s">
        <v>143</v>
      </c>
      <c r="C47" s="30" t="s">
        <v>144</v>
      </c>
      <c r="D47" s="25" t="s">
        <v>145</v>
      </c>
      <c r="E47" s="25" t="s">
        <v>146</v>
      </c>
      <c r="F47" s="25" t="s">
        <v>135</v>
      </c>
      <c r="G47" s="26" t="n">
        <v>2</v>
      </c>
      <c r="H47" s="27" t="n">
        <v>300.63</v>
      </c>
      <c r="I47" s="26" t="n">
        <f aca="false">ROUND(G47*H47,2)</f>
        <v>601.26</v>
      </c>
      <c r="J47" s="28"/>
    </row>
    <row r="48" customFormat="false" ht="22.35" hidden="false" customHeight="false" outlineLevel="0" collapsed="false">
      <c r="A48" s="22" t="n">
        <v>33</v>
      </c>
      <c r="B48" s="29" t="s">
        <v>147</v>
      </c>
      <c r="C48" s="30" t="s">
        <v>148</v>
      </c>
      <c r="D48" s="25" t="s">
        <v>149</v>
      </c>
      <c r="E48" s="25" t="s">
        <v>150</v>
      </c>
      <c r="F48" s="25" t="s">
        <v>122</v>
      </c>
      <c r="G48" s="26" t="n">
        <v>18</v>
      </c>
      <c r="H48" s="27" t="n">
        <v>4.2</v>
      </c>
      <c r="I48" s="26" t="n">
        <f aca="false">ROUND(G48*H48,2)</f>
        <v>75.6</v>
      </c>
      <c r="J48" s="28"/>
    </row>
    <row r="49" customFormat="false" ht="40.9" hidden="false" customHeight="true" outlineLevel="0" collapsed="false">
      <c r="A49" s="22" t="n">
        <v>34</v>
      </c>
      <c r="B49" s="29" t="s">
        <v>151</v>
      </c>
      <c r="C49" s="30" t="s">
        <v>152</v>
      </c>
      <c r="D49" s="25" t="s">
        <v>153</v>
      </c>
      <c r="E49" s="25" t="s">
        <v>154</v>
      </c>
      <c r="F49" s="25" t="s">
        <v>155</v>
      </c>
      <c r="G49" s="26" t="n">
        <v>12</v>
      </c>
      <c r="H49" s="27" t="n">
        <v>11.92</v>
      </c>
      <c r="I49" s="26" t="n">
        <f aca="false">ROUND(G49*H49,2)</f>
        <v>143.04</v>
      </c>
      <c r="J49" s="28"/>
    </row>
    <row r="50" customFormat="false" ht="29.25" hidden="false" customHeight="true" outlineLevel="0" collapsed="false">
      <c r="A50" s="22" t="n">
        <v>35</v>
      </c>
      <c r="B50" s="29" t="s">
        <v>156</v>
      </c>
      <c r="C50" s="30" t="s">
        <v>157</v>
      </c>
      <c r="D50" s="25" t="s">
        <v>158</v>
      </c>
      <c r="E50" s="25" t="s">
        <v>159</v>
      </c>
      <c r="F50" s="25" t="s">
        <v>160</v>
      </c>
      <c r="G50" s="26" t="n">
        <v>6</v>
      </c>
      <c r="H50" s="27" t="n">
        <f aca="false">11.3+(0.21+0.03)*8</f>
        <v>13.22</v>
      </c>
      <c r="I50" s="26" t="n">
        <f aca="false">ROUND(G50*H50,2)</f>
        <v>79.32</v>
      </c>
      <c r="J50" s="28"/>
    </row>
    <row r="51" customFormat="false" ht="43.25" hidden="false" customHeight="false" outlineLevel="0" collapsed="false">
      <c r="A51" s="22" t="n">
        <v>36</v>
      </c>
      <c r="B51" s="29" t="s">
        <v>161</v>
      </c>
      <c r="C51" s="30" t="s">
        <v>162</v>
      </c>
      <c r="D51" s="25" t="s">
        <v>163</v>
      </c>
      <c r="E51" s="25" t="s">
        <v>164</v>
      </c>
      <c r="F51" s="25" t="s">
        <v>155</v>
      </c>
      <c r="G51" s="26" t="n">
        <v>6</v>
      </c>
      <c r="H51" s="27" t="n">
        <f aca="false">12.4+(0.21+0.03)*8</f>
        <v>14.32</v>
      </c>
      <c r="I51" s="26" t="n">
        <f aca="false">ROUND(G51*H51,2)</f>
        <v>85.92</v>
      </c>
      <c r="J51" s="28"/>
    </row>
    <row r="52" customFormat="false" ht="29.25" hidden="false" customHeight="true" outlineLevel="0" collapsed="false">
      <c r="A52" s="22" t="n">
        <v>37</v>
      </c>
      <c r="B52" s="29" t="s">
        <v>165</v>
      </c>
      <c r="C52" s="30" t="s">
        <v>166</v>
      </c>
      <c r="D52" s="25" t="s">
        <v>167</v>
      </c>
      <c r="E52" s="25" t="s">
        <v>168</v>
      </c>
      <c r="F52" s="25" t="s">
        <v>135</v>
      </c>
      <c r="G52" s="26" t="n">
        <v>4</v>
      </c>
      <c r="H52" s="27" t="n">
        <v>24.47</v>
      </c>
      <c r="I52" s="26" t="n">
        <f aca="false">ROUND(G52*H52,2)</f>
        <v>97.88</v>
      </c>
      <c r="J52" s="28"/>
    </row>
    <row r="53" customFormat="false" ht="29.25" hidden="false" customHeight="true" outlineLevel="0" collapsed="false">
      <c r="A53" s="22" t="n">
        <v>38</v>
      </c>
      <c r="B53" s="29" t="s">
        <v>169</v>
      </c>
      <c r="C53" s="30" t="s">
        <v>170</v>
      </c>
      <c r="D53" s="25" t="s">
        <v>171</v>
      </c>
      <c r="E53" s="25" t="s">
        <v>172</v>
      </c>
      <c r="F53" s="25" t="s">
        <v>135</v>
      </c>
      <c r="G53" s="26" t="n">
        <v>4</v>
      </c>
      <c r="H53" s="27" t="n">
        <v>9.95</v>
      </c>
      <c r="I53" s="26" t="n">
        <f aca="false">ROUND(G53*H53,2)</f>
        <v>39.8</v>
      </c>
      <c r="J53" s="28"/>
    </row>
    <row r="54" customFormat="false" ht="29.25" hidden="false" customHeight="true" outlineLevel="0" collapsed="false">
      <c r="A54" s="22" t="n">
        <v>39</v>
      </c>
      <c r="B54" s="23" t="s">
        <v>173</v>
      </c>
      <c r="C54" s="25" t="s">
        <v>174</v>
      </c>
      <c r="D54" s="25" t="s">
        <v>171</v>
      </c>
      <c r="E54" s="25" t="s">
        <v>175</v>
      </c>
      <c r="F54" s="25" t="s">
        <v>135</v>
      </c>
      <c r="G54" s="26" t="n">
        <v>1</v>
      </c>
      <c r="H54" s="26" t="n">
        <v>208.72</v>
      </c>
      <c r="I54" s="31" t="n">
        <f aca="false">ROUND(G54*H54,2)</f>
        <v>208.72</v>
      </c>
      <c r="J54" s="28"/>
    </row>
    <row r="55" customFormat="false" ht="43.25" hidden="false" customHeight="false" outlineLevel="0" collapsed="false">
      <c r="A55" s="22" t="n">
        <v>40</v>
      </c>
      <c r="B55" s="29" t="s">
        <v>176</v>
      </c>
      <c r="C55" s="30" t="s">
        <v>177</v>
      </c>
      <c r="D55" s="25" t="s">
        <v>178</v>
      </c>
      <c r="E55" s="25" t="s">
        <v>179</v>
      </c>
      <c r="F55" s="25" t="s">
        <v>135</v>
      </c>
      <c r="G55" s="26" t="n">
        <v>1</v>
      </c>
      <c r="H55" s="27" t="n">
        <v>478.17</v>
      </c>
      <c r="I55" s="26" t="n">
        <f aca="false">ROUND(G55*H55,2)</f>
        <v>478.17</v>
      </c>
      <c r="J55" s="28"/>
    </row>
    <row r="56" customFormat="false" ht="32.8" hidden="false" customHeight="false" outlineLevel="0" collapsed="false">
      <c r="A56" s="22" t="n">
        <v>41</v>
      </c>
      <c r="B56" s="29" t="s">
        <v>180</v>
      </c>
      <c r="C56" s="30" t="s">
        <v>181</v>
      </c>
      <c r="D56" s="25" t="s">
        <v>178</v>
      </c>
      <c r="E56" s="25" t="s">
        <v>182</v>
      </c>
      <c r="F56" s="25" t="s">
        <v>135</v>
      </c>
      <c r="G56" s="26" t="n">
        <v>2</v>
      </c>
      <c r="H56" s="27" t="n">
        <v>60.62</v>
      </c>
      <c r="I56" s="26" t="n">
        <f aca="false">ROUND(G56*H56,2)</f>
        <v>121.24</v>
      </c>
      <c r="J56" s="28"/>
    </row>
    <row r="57" customFormat="false" ht="29.25" hidden="false" customHeight="true" outlineLevel="0" collapsed="false">
      <c r="A57" s="22" t="n">
        <v>42</v>
      </c>
      <c r="B57" s="29" t="s">
        <v>183</v>
      </c>
      <c r="C57" s="30" t="s">
        <v>184</v>
      </c>
      <c r="D57" s="25" t="s">
        <v>185</v>
      </c>
      <c r="E57" s="25" t="s">
        <v>186</v>
      </c>
      <c r="F57" s="25" t="s">
        <v>187</v>
      </c>
      <c r="G57" s="26" t="n">
        <v>8</v>
      </c>
      <c r="H57" s="27" t="n">
        <v>12.62</v>
      </c>
      <c r="I57" s="26" t="n">
        <f aca="false">ROUND(G57*H57,2)</f>
        <v>100.96</v>
      </c>
      <c r="J57" s="28"/>
    </row>
    <row r="58" customFormat="false" ht="29.25" hidden="false" customHeight="true" outlineLevel="0" collapsed="false">
      <c r="A58" s="22" t="n">
        <v>43</v>
      </c>
      <c r="B58" s="29" t="s">
        <v>188</v>
      </c>
      <c r="C58" s="30" t="s">
        <v>189</v>
      </c>
      <c r="D58" s="25" t="s">
        <v>185</v>
      </c>
      <c r="E58" s="25" t="s">
        <v>190</v>
      </c>
      <c r="F58" s="25" t="s">
        <v>187</v>
      </c>
      <c r="G58" s="26" t="n">
        <v>6</v>
      </c>
      <c r="H58" s="27" t="n">
        <v>21.36</v>
      </c>
      <c r="I58" s="26" t="n">
        <f aca="false">ROUND(G58*H58,2)</f>
        <v>128.16</v>
      </c>
      <c r="J58" s="28"/>
    </row>
    <row r="59" customFormat="false" ht="29.25" hidden="false" customHeight="true" outlineLevel="0" collapsed="false">
      <c r="A59" s="22" t="n">
        <v>44</v>
      </c>
      <c r="B59" s="29" t="s">
        <v>191</v>
      </c>
      <c r="C59" s="30" t="s">
        <v>192</v>
      </c>
      <c r="D59" s="25" t="s">
        <v>171</v>
      </c>
      <c r="E59" s="25" t="s">
        <v>193</v>
      </c>
      <c r="F59" s="25" t="s">
        <v>135</v>
      </c>
      <c r="G59" s="26" t="n">
        <v>2</v>
      </c>
      <c r="H59" s="27" t="n">
        <v>29.39</v>
      </c>
      <c r="I59" s="26" t="n">
        <f aca="false">ROUND(G59*H59,2)</f>
        <v>58.78</v>
      </c>
      <c r="J59" s="28"/>
    </row>
    <row r="60" customFormat="false" ht="29.25" hidden="false" customHeight="true" outlineLevel="0" collapsed="false">
      <c r="A60" s="22" t="n">
        <v>45</v>
      </c>
      <c r="B60" s="29" t="s">
        <v>194</v>
      </c>
      <c r="C60" s="30" t="s">
        <v>195</v>
      </c>
      <c r="D60" s="25" t="s">
        <v>171</v>
      </c>
      <c r="E60" s="25" t="s">
        <v>196</v>
      </c>
      <c r="F60" s="25" t="s">
        <v>135</v>
      </c>
      <c r="G60" s="26" t="n">
        <v>2</v>
      </c>
      <c r="H60" s="27" t="n">
        <v>15.08</v>
      </c>
      <c r="I60" s="26" t="n">
        <f aca="false">ROUND(G60*H60,2)</f>
        <v>30.16</v>
      </c>
      <c r="J60" s="28"/>
    </row>
    <row r="61" customFormat="false" ht="29.25" hidden="false" customHeight="true" outlineLevel="0" collapsed="false">
      <c r="A61" s="22" t="n">
        <v>46</v>
      </c>
      <c r="B61" s="29" t="s">
        <v>197</v>
      </c>
      <c r="C61" s="30" t="s">
        <v>198</v>
      </c>
      <c r="D61" s="25" t="s">
        <v>171</v>
      </c>
      <c r="E61" s="25" t="s">
        <v>199</v>
      </c>
      <c r="F61" s="25" t="s">
        <v>135</v>
      </c>
      <c r="G61" s="26" t="n">
        <v>13</v>
      </c>
      <c r="H61" s="27" t="n">
        <v>12.06</v>
      </c>
      <c r="I61" s="26" t="n">
        <f aca="false">ROUND(G61*H61,2)</f>
        <v>156.78</v>
      </c>
      <c r="J61" s="28"/>
    </row>
    <row r="62" customFormat="false" ht="29.25" hidden="false" customHeight="true" outlineLevel="0" collapsed="false">
      <c r="A62" s="22" t="n">
        <v>47</v>
      </c>
      <c r="B62" s="29" t="s">
        <v>200</v>
      </c>
      <c r="C62" s="30" t="s">
        <v>201</v>
      </c>
      <c r="D62" s="25" t="s">
        <v>185</v>
      </c>
      <c r="E62" s="25" t="s">
        <v>202</v>
      </c>
      <c r="F62" s="25" t="s">
        <v>135</v>
      </c>
      <c r="G62" s="26" t="n">
        <v>13</v>
      </c>
      <c r="H62" s="27" t="n">
        <v>11.09</v>
      </c>
      <c r="I62" s="26" t="n">
        <f aca="false">ROUND(G62*H62,2)</f>
        <v>144.17</v>
      </c>
      <c r="J62" s="28"/>
    </row>
    <row r="63" customFormat="false" ht="29.25" hidden="false" customHeight="true" outlineLevel="0" collapsed="false">
      <c r="A63" s="22" t="n">
        <v>48</v>
      </c>
      <c r="B63" s="29" t="s">
        <v>203</v>
      </c>
      <c r="C63" s="30" t="s">
        <v>204</v>
      </c>
      <c r="D63" s="25" t="s">
        <v>185</v>
      </c>
      <c r="E63" s="25" t="s">
        <v>205</v>
      </c>
      <c r="F63" s="25" t="s">
        <v>135</v>
      </c>
      <c r="G63" s="26" t="n">
        <v>2</v>
      </c>
      <c r="H63" s="27" t="n">
        <v>14.15</v>
      </c>
      <c r="I63" s="26" t="n">
        <f aca="false">ROUND(G63*H63,2)</f>
        <v>28.3</v>
      </c>
      <c r="J63" s="28"/>
    </row>
    <row r="64" customFormat="false" ht="29.25" hidden="false" customHeight="true" outlineLevel="0" collapsed="false">
      <c r="A64" s="22" t="n">
        <v>49</v>
      </c>
      <c r="B64" s="29" t="s">
        <v>206</v>
      </c>
      <c r="C64" s="30" t="s">
        <v>207</v>
      </c>
      <c r="D64" s="25" t="s">
        <v>185</v>
      </c>
      <c r="E64" s="25" t="s">
        <v>208</v>
      </c>
      <c r="F64" s="25" t="s">
        <v>135</v>
      </c>
      <c r="G64" s="26" t="n">
        <v>2</v>
      </c>
      <c r="H64" s="27" t="n">
        <v>22.31</v>
      </c>
      <c r="I64" s="26" t="n">
        <f aca="false">ROUND(G64*H64,2)</f>
        <v>44.62</v>
      </c>
      <c r="J64" s="28"/>
    </row>
    <row r="65" customFormat="false" ht="29.25" hidden="false" customHeight="true" outlineLevel="0" collapsed="false">
      <c r="A65" s="22" t="n">
        <v>50</v>
      </c>
      <c r="B65" s="29" t="s">
        <v>209</v>
      </c>
      <c r="C65" s="30" t="s">
        <v>210</v>
      </c>
      <c r="D65" s="25" t="s">
        <v>171</v>
      </c>
      <c r="E65" s="25" t="s">
        <v>211</v>
      </c>
      <c r="F65" s="25" t="s">
        <v>135</v>
      </c>
      <c r="G65" s="26" t="n">
        <v>4</v>
      </c>
      <c r="H65" s="27" t="n">
        <v>6.99</v>
      </c>
      <c r="I65" s="26" t="n">
        <f aca="false">ROUND(G65*H65,2)</f>
        <v>27.96</v>
      </c>
      <c r="J65" s="28"/>
    </row>
    <row r="66" customFormat="false" ht="29.25" hidden="false" customHeight="true" outlineLevel="0" collapsed="false">
      <c r="A66" s="22" t="n">
        <v>51</v>
      </c>
      <c r="B66" s="29" t="s">
        <v>212</v>
      </c>
      <c r="C66" s="30" t="s">
        <v>213</v>
      </c>
      <c r="D66" s="25" t="s">
        <v>171</v>
      </c>
      <c r="E66" s="25" t="s">
        <v>214</v>
      </c>
      <c r="F66" s="25" t="s">
        <v>135</v>
      </c>
      <c r="G66" s="26" t="n">
        <v>2</v>
      </c>
      <c r="H66" s="27" t="n">
        <v>46.29</v>
      </c>
      <c r="I66" s="26" t="n">
        <f aca="false">ROUND(G66*H66,2)</f>
        <v>92.58</v>
      </c>
      <c r="J66" s="28"/>
    </row>
    <row r="67" customFormat="false" ht="29.25" hidden="false" customHeight="true" outlineLevel="0" collapsed="false">
      <c r="A67" s="22" t="n">
        <v>52</v>
      </c>
      <c r="B67" s="29" t="s">
        <v>215</v>
      </c>
      <c r="C67" s="30" t="s">
        <v>216</v>
      </c>
      <c r="D67" s="25" t="s">
        <v>171</v>
      </c>
      <c r="E67" s="25" t="s">
        <v>217</v>
      </c>
      <c r="F67" s="25" t="s">
        <v>135</v>
      </c>
      <c r="G67" s="26" t="n">
        <v>4</v>
      </c>
      <c r="H67" s="27" t="n">
        <v>3.99</v>
      </c>
      <c r="I67" s="26" t="n">
        <f aca="false">ROUND(G67*H67,2)</f>
        <v>15.96</v>
      </c>
      <c r="J67" s="28"/>
    </row>
    <row r="68" customFormat="false" ht="29.25" hidden="false" customHeight="true" outlineLevel="0" collapsed="false">
      <c r="A68" s="22" t="n">
        <v>53</v>
      </c>
      <c r="B68" s="29" t="s">
        <v>218</v>
      </c>
      <c r="C68" s="30" t="s">
        <v>219</v>
      </c>
      <c r="D68" s="25" t="s">
        <v>171</v>
      </c>
      <c r="E68" s="25" t="s">
        <v>220</v>
      </c>
      <c r="F68" s="25" t="s">
        <v>135</v>
      </c>
      <c r="G68" s="26" t="n">
        <v>1</v>
      </c>
      <c r="H68" s="27" t="n">
        <v>100.96</v>
      </c>
      <c r="I68" s="26" t="n">
        <f aca="false">ROUND(G68*H68,2)</f>
        <v>100.96</v>
      </c>
      <c r="J68" s="28"/>
    </row>
    <row r="69" customFormat="false" ht="29.25" hidden="false" customHeight="true" outlineLevel="0" collapsed="false">
      <c r="A69" s="22" t="n">
        <v>54</v>
      </c>
      <c r="B69" s="29" t="s">
        <v>221</v>
      </c>
      <c r="C69" s="30" t="s">
        <v>222</v>
      </c>
      <c r="D69" s="25" t="s">
        <v>171</v>
      </c>
      <c r="E69" s="25" t="s">
        <v>223</v>
      </c>
      <c r="F69" s="25" t="s">
        <v>135</v>
      </c>
      <c r="G69" s="26" t="n">
        <v>13</v>
      </c>
      <c r="H69" s="27" t="n">
        <v>10.24</v>
      </c>
      <c r="I69" s="26" t="n">
        <f aca="false">ROUND(G69*H69,2)</f>
        <v>133.12</v>
      </c>
      <c r="J69" s="28"/>
    </row>
    <row r="70" customFormat="false" ht="29.25" hidden="false" customHeight="true" outlineLevel="0" collapsed="false">
      <c r="A70" s="22" t="n">
        <v>55</v>
      </c>
      <c r="B70" s="29" t="s">
        <v>224</v>
      </c>
      <c r="C70" s="30" t="s">
        <v>225</v>
      </c>
      <c r="D70" s="25" t="s">
        <v>226</v>
      </c>
      <c r="E70" s="25" t="s">
        <v>227</v>
      </c>
      <c r="F70" s="25" t="s">
        <v>135</v>
      </c>
      <c r="G70" s="26" t="n">
        <v>2</v>
      </c>
      <c r="H70" s="27" t="n">
        <v>175.05</v>
      </c>
      <c r="I70" s="26" t="n">
        <f aca="false">ROUND(G70*H70,2)</f>
        <v>350.1</v>
      </c>
      <c r="J70" s="28"/>
    </row>
    <row r="71" customFormat="false" ht="29.25" hidden="false" customHeight="true" outlineLevel="0" collapsed="false">
      <c r="A71" s="22" t="n">
        <v>56</v>
      </c>
      <c r="B71" s="29" t="s">
        <v>228</v>
      </c>
      <c r="C71" s="30" t="s">
        <v>229</v>
      </c>
      <c r="D71" s="25" t="s">
        <v>226</v>
      </c>
      <c r="E71" s="25" t="s">
        <v>230</v>
      </c>
      <c r="F71" s="25" t="s">
        <v>187</v>
      </c>
      <c r="G71" s="31" t="n">
        <f aca="false">4.5+7+6.5+2+3</f>
        <v>23</v>
      </c>
      <c r="H71" s="27" t="n">
        <v>11.53</v>
      </c>
      <c r="I71" s="26" t="n">
        <f aca="false">ROUND(G71*H71,2)</f>
        <v>265.19</v>
      </c>
      <c r="J71" s="28"/>
    </row>
    <row r="72" customFormat="false" ht="29.25" hidden="false" customHeight="true" outlineLevel="0" collapsed="false">
      <c r="A72" s="22" t="n">
        <v>57</v>
      </c>
      <c r="B72" s="29" t="s">
        <v>231</v>
      </c>
      <c r="C72" s="30" t="s">
        <v>232</v>
      </c>
      <c r="D72" s="25" t="s">
        <v>233</v>
      </c>
      <c r="E72" s="25" t="s">
        <v>234</v>
      </c>
      <c r="F72" s="25" t="s">
        <v>187</v>
      </c>
      <c r="G72" s="31" t="n">
        <f aca="false">3.5+1.5+6.5</f>
        <v>11.5</v>
      </c>
      <c r="H72" s="27" t="n">
        <v>6.82</v>
      </c>
      <c r="I72" s="26" t="n">
        <f aca="false">ROUND(G72*H72,2)</f>
        <v>78.43</v>
      </c>
      <c r="J72" s="28"/>
    </row>
    <row r="73" customFormat="false" ht="29.25" hidden="false" customHeight="true" outlineLevel="0" collapsed="false">
      <c r="A73" s="22" t="n">
        <v>58</v>
      </c>
      <c r="B73" s="29" t="s">
        <v>235</v>
      </c>
      <c r="C73" s="30" t="s">
        <v>236</v>
      </c>
      <c r="D73" s="25" t="s">
        <v>233</v>
      </c>
      <c r="E73" s="25" t="s">
        <v>237</v>
      </c>
      <c r="F73" s="25" t="s">
        <v>187</v>
      </c>
      <c r="G73" s="31" t="n">
        <v>14</v>
      </c>
      <c r="H73" s="27" t="n">
        <v>8.22</v>
      </c>
      <c r="I73" s="26" t="n">
        <f aca="false">ROUND(G73*H73,2)</f>
        <v>115.08</v>
      </c>
      <c r="J73" s="28"/>
    </row>
    <row r="74" customFormat="false" ht="29.25" hidden="false" customHeight="true" outlineLevel="0" collapsed="false">
      <c r="A74" s="22" t="n">
        <v>59</v>
      </c>
      <c r="B74" s="29" t="s">
        <v>238</v>
      </c>
      <c r="C74" s="30" t="s">
        <v>239</v>
      </c>
      <c r="D74" s="25" t="s">
        <v>233</v>
      </c>
      <c r="E74" s="25" t="s">
        <v>240</v>
      </c>
      <c r="F74" s="25" t="s">
        <v>187</v>
      </c>
      <c r="G74" s="31" t="n">
        <v>14</v>
      </c>
      <c r="H74" s="27" t="n">
        <v>8.4</v>
      </c>
      <c r="I74" s="26" t="n">
        <f aca="false">ROUND(G74*H74,2)</f>
        <v>117.6</v>
      </c>
      <c r="J74" s="28"/>
    </row>
    <row r="75" customFormat="false" ht="29.25" hidden="false" customHeight="true" outlineLevel="0" collapsed="false">
      <c r="A75" s="22" t="n">
        <v>60</v>
      </c>
      <c r="B75" s="29" t="s">
        <v>241</v>
      </c>
      <c r="C75" s="30" t="s">
        <v>242</v>
      </c>
      <c r="D75" s="25" t="s">
        <v>233</v>
      </c>
      <c r="E75" s="25" t="s">
        <v>243</v>
      </c>
      <c r="F75" s="25" t="s">
        <v>187</v>
      </c>
      <c r="G75" s="31" t="n">
        <v>14</v>
      </c>
      <c r="H75" s="27" t="n">
        <v>8.92</v>
      </c>
      <c r="I75" s="26" t="n">
        <f aca="false">ROUND(G75*H75,2)</f>
        <v>124.88</v>
      </c>
      <c r="J75" s="28"/>
    </row>
    <row r="76" customFormat="false" ht="29.25" hidden="false" customHeight="true" outlineLevel="0" collapsed="false">
      <c r="A76" s="22" t="n">
        <v>61</v>
      </c>
      <c r="B76" s="29" t="s">
        <v>244</v>
      </c>
      <c r="C76" s="30" t="s">
        <v>245</v>
      </c>
      <c r="D76" s="25" t="s">
        <v>171</v>
      </c>
      <c r="E76" s="25" t="s">
        <v>246</v>
      </c>
      <c r="F76" s="25" t="s">
        <v>135</v>
      </c>
      <c r="G76" s="31" t="n">
        <v>13</v>
      </c>
      <c r="H76" s="27" t="n">
        <v>13.96</v>
      </c>
      <c r="I76" s="26" t="n">
        <f aca="false">ROUND(G76*H76,2)</f>
        <v>181.48</v>
      </c>
      <c r="J76" s="28"/>
    </row>
    <row r="77" customFormat="false" ht="29.25" hidden="false" customHeight="true" outlineLevel="0" collapsed="false">
      <c r="A77" s="32" t="n">
        <v>62</v>
      </c>
      <c r="B77" s="29" t="s">
        <v>247</v>
      </c>
      <c r="C77" s="29" t="s">
        <v>248</v>
      </c>
      <c r="D77" s="29" t="s">
        <v>249</v>
      </c>
      <c r="E77" s="33" t="s">
        <v>250</v>
      </c>
      <c r="F77" s="33" t="s">
        <v>135</v>
      </c>
      <c r="G77" s="31" t="n">
        <v>2</v>
      </c>
      <c r="H77" s="31" t="n">
        <v>734.45</v>
      </c>
      <c r="I77" s="31" t="n">
        <f aca="false">ROUND(G77*H77,2)</f>
        <v>1468.9</v>
      </c>
      <c r="J77" s="28"/>
    </row>
    <row r="78" customFormat="false" ht="32.8" hidden="false" customHeight="false" outlineLevel="0" collapsed="false">
      <c r="A78" s="32" t="n">
        <v>63</v>
      </c>
      <c r="B78" s="29" t="s">
        <v>251</v>
      </c>
      <c r="C78" s="29" t="s">
        <v>252</v>
      </c>
      <c r="D78" s="29" t="s">
        <v>253</v>
      </c>
      <c r="E78" s="33" t="s">
        <v>254</v>
      </c>
      <c r="F78" s="33" t="s">
        <v>135</v>
      </c>
      <c r="G78" s="31" t="n">
        <v>10</v>
      </c>
      <c r="H78" s="31" t="n">
        <v>5.6</v>
      </c>
      <c r="I78" s="31" t="n">
        <f aca="false">ROUND(G78*H78,2)</f>
        <v>56</v>
      </c>
      <c r="J78" s="28"/>
    </row>
    <row r="79" customFormat="false" ht="29.25" hidden="false" customHeight="true" outlineLevel="0" collapsed="false">
      <c r="A79" s="32" t="n">
        <v>64</v>
      </c>
      <c r="B79" s="29" t="s">
        <v>255</v>
      </c>
      <c r="C79" s="29" t="s">
        <v>256</v>
      </c>
      <c r="D79" s="29" t="s">
        <v>257</v>
      </c>
      <c r="E79" s="33" t="s">
        <v>258</v>
      </c>
      <c r="F79" s="33" t="s">
        <v>122</v>
      </c>
      <c r="G79" s="31" t="n">
        <v>5</v>
      </c>
      <c r="H79" s="31" t="n">
        <v>15.97</v>
      </c>
      <c r="I79" s="31" t="n">
        <f aca="false">ROUND(G79*H79,2)</f>
        <v>79.85</v>
      </c>
      <c r="J79" s="28"/>
    </row>
    <row r="80" customFormat="false" ht="29.25" hidden="false" customHeight="true" outlineLevel="0" collapsed="false">
      <c r="A80" s="32" t="n">
        <v>65</v>
      </c>
      <c r="B80" s="29" t="s">
        <v>259</v>
      </c>
      <c r="C80" s="29" t="s">
        <v>260</v>
      </c>
      <c r="D80" s="29" t="s">
        <v>257</v>
      </c>
      <c r="E80" s="33" t="s">
        <v>261</v>
      </c>
      <c r="F80" s="33" t="s">
        <v>122</v>
      </c>
      <c r="G80" s="31" t="n">
        <v>2</v>
      </c>
      <c r="H80" s="31" t="n">
        <v>23.97</v>
      </c>
      <c r="I80" s="31" t="n">
        <f aca="false">ROUND(G80*H80,2)</f>
        <v>47.94</v>
      </c>
      <c r="J80" s="28"/>
    </row>
    <row r="81" customFormat="false" ht="29.25" hidden="false" customHeight="true" outlineLevel="0" collapsed="false">
      <c r="A81" s="32" t="n">
        <v>66</v>
      </c>
      <c r="B81" s="29" t="s">
        <v>262</v>
      </c>
      <c r="C81" s="29" t="s">
        <v>263</v>
      </c>
      <c r="D81" s="29" t="s">
        <v>257</v>
      </c>
      <c r="E81" s="33" t="s">
        <v>264</v>
      </c>
      <c r="F81" s="33" t="s">
        <v>135</v>
      </c>
      <c r="G81" s="31" t="n">
        <v>5</v>
      </c>
      <c r="H81" s="31" t="n">
        <v>16.97</v>
      </c>
      <c r="I81" s="31" t="n">
        <f aca="false">ROUND(G81*H81,2)</f>
        <v>84.85</v>
      </c>
      <c r="J81" s="28"/>
    </row>
    <row r="82" customFormat="false" ht="29.25" hidden="false" customHeight="true" outlineLevel="0" collapsed="false">
      <c r="A82" s="32" t="n">
        <v>67</v>
      </c>
      <c r="B82" s="29" t="s">
        <v>265</v>
      </c>
      <c r="C82" s="34" t="s">
        <v>266</v>
      </c>
      <c r="D82" s="35" t="s">
        <v>267</v>
      </c>
      <c r="E82" s="33" t="s">
        <v>268</v>
      </c>
      <c r="F82" s="34" t="s">
        <v>269</v>
      </c>
      <c r="G82" s="31" t="n">
        <v>4</v>
      </c>
      <c r="H82" s="27" t="n">
        <v>205.62</v>
      </c>
      <c r="I82" s="26" t="n">
        <f aca="false">ROUND(G82*H82,2)</f>
        <v>822.48</v>
      </c>
      <c r="J82" s="28"/>
    </row>
    <row r="83" customFormat="false" ht="29.25" hidden="false" customHeight="true" outlineLevel="0" collapsed="false">
      <c r="A83" s="32" t="n">
        <v>68</v>
      </c>
      <c r="B83" s="29" t="s">
        <v>270</v>
      </c>
      <c r="C83" s="25" t="s">
        <v>271</v>
      </c>
      <c r="D83" s="25" t="s">
        <v>272</v>
      </c>
      <c r="E83" s="33" t="s">
        <v>273</v>
      </c>
      <c r="F83" s="25" t="s">
        <v>135</v>
      </c>
      <c r="G83" s="26" t="n">
        <v>1</v>
      </c>
      <c r="H83" s="26" t="n">
        <v>241.1</v>
      </c>
      <c r="I83" s="31" t="n">
        <f aca="false">ROUND(G83*H83,2)</f>
        <v>241.1</v>
      </c>
      <c r="J83" s="28"/>
    </row>
    <row r="84" customFormat="false" ht="29.25" hidden="false" customHeight="true" outlineLevel="0" collapsed="false">
      <c r="A84" s="32" t="n">
        <v>69</v>
      </c>
      <c r="B84" s="29" t="s">
        <v>274</v>
      </c>
      <c r="C84" s="25" t="s">
        <v>275</v>
      </c>
      <c r="D84" s="25" t="s">
        <v>276</v>
      </c>
      <c r="E84" s="33" t="s">
        <v>277</v>
      </c>
      <c r="F84" s="25" t="s">
        <v>135</v>
      </c>
      <c r="G84" s="26" t="n">
        <v>2</v>
      </c>
      <c r="H84" s="26" t="n">
        <v>146.7</v>
      </c>
      <c r="I84" s="31" t="n">
        <f aca="false">ROUND(G84*H84,2)</f>
        <v>293.4</v>
      </c>
      <c r="J84" s="28"/>
    </row>
    <row r="85" customFormat="false" ht="29.25" hidden="false" customHeight="true" outlineLevel="0" collapsed="false">
      <c r="A85" s="32" t="n">
        <v>70</v>
      </c>
      <c r="B85" s="29" t="s">
        <v>278</v>
      </c>
      <c r="C85" s="25" t="s">
        <v>279</v>
      </c>
      <c r="D85" s="35" t="s">
        <v>280</v>
      </c>
      <c r="E85" s="33" t="s">
        <v>281</v>
      </c>
      <c r="F85" s="25" t="s">
        <v>122</v>
      </c>
      <c r="G85" s="26" t="n">
        <f aca="false">15+15</f>
        <v>30</v>
      </c>
      <c r="H85" s="27" t="n">
        <v>12.5</v>
      </c>
      <c r="I85" s="26" t="n">
        <f aca="false">ROUND(G85*H85,2)</f>
        <v>375</v>
      </c>
      <c r="J85" s="28"/>
    </row>
    <row r="86" customFormat="false" ht="29.25" hidden="false" customHeight="true" outlineLevel="0" collapsed="false">
      <c r="A86" s="32" t="n">
        <v>71</v>
      </c>
      <c r="B86" s="29" t="s">
        <v>282</v>
      </c>
      <c r="C86" s="25" t="s">
        <v>283</v>
      </c>
      <c r="D86" s="25" t="s">
        <v>284</v>
      </c>
      <c r="E86" s="33" t="s">
        <v>285</v>
      </c>
      <c r="F86" s="25" t="s">
        <v>187</v>
      </c>
      <c r="G86" s="26" t="n">
        <f aca="false">7+7+7+14+6+5+5+12+9+5+3+2</f>
        <v>82</v>
      </c>
      <c r="H86" s="27" t="n">
        <v>6.76</v>
      </c>
      <c r="I86" s="26" t="n">
        <f aca="false">ROUND(G86*H86,2)</f>
        <v>554.32</v>
      </c>
      <c r="J86" s="28"/>
    </row>
    <row r="87" customFormat="false" ht="29.25" hidden="false" customHeight="true" outlineLevel="0" collapsed="false">
      <c r="A87" s="32" t="n">
        <v>72</v>
      </c>
      <c r="B87" s="29" t="s">
        <v>286</v>
      </c>
      <c r="C87" s="25" t="s">
        <v>287</v>
      </c>
      <c r="D87" s="25" t="s">
        <v>284</v>
      </c>
      <c r="E87" s="33" t="s">
        <v>288</v>
      </c>
      <c r="F87" s="25" t="s">
        <v>187</v>
      </c>
      <c r="G87" s="26" t="n">
        <v>14</v>
      </c>
      <c r="H87" s="27" t="n">
        <v>7.22</v>
      </c>
      <c r="I87" s="26" t="n">
        <f aca="false">ROUND(G87*H87,2)</f>
        <v>101.08</v>
      </c>
      <c r="J87" s="28"/>
    </row>
    <row r="88" customFormat="false" ht="29.25" hidden="false" customHeight="true" outlineLevel="0" collapsed="false">
      <c r="A88" s="32" t="n">
        <v>73</v>
      </c>
      <c r="B88" s="36" t="s">
        <v>289</v>
      </c>
      <c r="C88" s="37" t="s">
        <v>290</v>
      </c>
      <c r="D88" s="37" t="s">
        <v>291</v>
      </c>
      <c r="E88" s="33" t="s">
        <v>292</v>
      </c>
      <c r="F88" s="37" t="s">
        <v>187</v>
      </c>
      <c r="G88" s="26" t="n">
        <f aca="false">20+5+3+10</f>
        <v>38</v>
      </c>
      <c r="H88" s="27" t="n">
        <v>5.46</v>
      </c>
      <c r="I88" s="26" t="n">
        <f aca="false">ROUND(G88*H88,2)</f>
        <v>207.48</v>
      </c>
      <c r="J88" s="28"/>
    </row>
    <row r="89" customFormat="false" ht="29.25" hidden="false" customHeight="true" outlineLevel="0" collapsed="false">
      <c r="A89" s="32" t="n">
        <v>74</v>
      </c>
      <c r="B89" s="36" t="s">
        <v>293</v>
      </c>
      <c r="C89" s="37" t="s">
        <v>294</v>
      </c>
      <c r="D89" s="37" t="s">
        <v>291</v>
      </c>
      <c r="E89" s="33" t="s">
        <v>295</v>
      </c>
      <c r="F89" s="37" t="s">
        <v>187</v>
      </c>
      <c r="G89" s="26" t="n">
        <v>15</v>
      </c>
      <c r="H89" s="27" t="n">
        <v>6.06</v>
      </c>
      <c r="I89" s="26" t="n">
        <f aca="false">ROUND(G89*H89,2)</f>
        <v>90.9</v>
      </c>
      <c r="J89" s="28"/>
    </row>
    <row r="90" customFormat="false" ht="29.25" hidden="false" customHeight="true" outlineLevel="0" collapsed="false">
      <c r="A90" s="32" t="n">
        <v>75</v>
      </c>
      <c r="B90" s="36" t="s">
        <v>296</v>
      </c>
      <c r="C90" s="37" t="s">
        <v>297</v>
      </c>
      <c r="D90" s="37" t="s">
        <v>267</v>
      </c>
      <c r="E90" s="33" t="s">
        <v>298</v>
      </c>
      <c r="F90" s="25" t="s">
        <v>135</v>
      </c>
      <c r="G90" s="26" t="n">
        <v>10</v>
      </c>
      <c r="H90" s="27" t="n">
        <v>22.02</v>
      </c>
      <c r="I90" s="26" t="n">
        <f aca="false">ROUND(G90*H90,2)</f>
        <v>220.2</v>
      </c>
      <c r="J90" s="28"/>
    </row>
    <row r="91" customFormat="false" ht="29.25" hidden="false" customHeight="true" outlineLevel="0" collapsed="false">
      <c r="A91" s="32" t="n">
        <v>76</v>
      </c>
      <c r="B91" s="38" t="s">
        <v>299</v>
      </c>
      <c r="C91" s="34" t="s">
        <v>300</v>
      </c>
      <c r="D91" s="35" t="s">
        <v>301</v>
      </c>
      <c r="E91" s="33" t="s">
        <v>302</v>
      </c>
      <c r="F91" s="34" t="s">
        <v>122</v>
      </c>
      <c r="G91" s="26" t="n">
        <f aca="false">18+16+8+16</f>
        <v>58</v>
      </c>
      <c r="H91" s="27" t="n">
        <v>5.07</v>
      </c>
      <c r="I91" s="26" t="n">
        <f aca="false">ROUND(G91*H91,2)</f>
        <v>294.06</v>
      </c>
      <c r="J91" s="28"/>
    </row>
    <row r="92" customFormat="false" ht="29.25" hidden="false" customHeight="true" outlineLevel="0" collapsed="false">
      <c r="A92" s="32" t="n">
        <v>77</v>
      </c>
      <c r="B92" s="38" t="s">
        <v>303</v>
      </c>
      <c r="C92" s="34" t="s">
        <v>304</v>
      </c>
      <c r="D92" s="35" t="s">
        <v>301</v>
      </c>
      <c r="E92" s="33" t="s">
        <v>305</v>
      </c>
      <c r="F92" s="34" t="s">
        <v>122</v>
      </c>
      <c r="G92" s="26" t="n">
        <f aca="false">17+19+12+20+16+16+17+14+12+8+10+15</f>
        <v>176</v>
      </c>
      <c r="H92" s="27" t="n">
        <v>5.41</v>
      </c>
      <c r="I92" s="26" t="n">
        <f aca="false">ROUND(G92*H92,2)</f>
        <v>952.16</v>
      </c>
      <c r="J92" s="28"/>
    </row>
    <row r="93" customFormat="false" ht="29.25" hidden="false" customHeight="true" outlineLevel="0" collapsed="false">
      <c r="A93" s="32" t="n">
        <v>78</v>
      </c>
      <c r="B93" s="38" t="s">
        <v>306</v>
      </c>
      <c r="C93" s="34" t="s">
        <v>307</v>
      </c>
      <c r="D93" s="35" t="s">
        <v>301</v>
      </c>
      <c r="E93" s="33" t="s">
        <v>308</v>
      </c>
      <c r="F93" s="34" t="s">
        <v>122</v>
      </c>
      <c r="G93" s="26" t="n">
        <v>15</v>
      </c>
      <c r="H93" s="27" t="n">
        <v>6.74</v>
      </c>
      <c r="I93" s="26" t="n">
        <f aca="false">ROUND(G93*H93,2)</f>
        <v>101.1</v>
      </c>
      <c r="J93" s="28"/>
    </row>
    <row r="94" customFormat="false" ht="29.25" hidden="false" customHeight="true" outlineLevel="0" collapsed="false">
      <c r="A94" s="32" t="n">
        <v>79</v>
      </c>
      <c r="B94" s="38" t="s">
        <v>309</v>
      </c>
      <c r="C94" s="34" t="s">
        <v>310</v>
      </c>
      <c r="D94" s="35" t="s">
        <v>301</v>
      </c>
      <c r="E94" s="33" t="s">
        <v>311</v>
      </c>
      <c r="F94" s="34" t="s">
        <v>122</v>
      </c>
      <c r="G94" s="26" t="n">
        <v>10</v>
      </c>
      <c r="H94" s="27" t="n">
        <v>6.89</v>
      </c>
      <c r="I94" s="26" t="n">
        <f aca="false">ROUND(G94*H94,2)</f>
        <v>68.9</v>
      </c>
      <c r="J94" s="28"/>
    </row>
    <row r="95" customFormat="false" ht="29.25" hidden="false" customHeight="true" outlineLevel="0" collapsed="false">
      <c r="A95" s="32" t="n">
        <v>80</v>
      </c>
      <c r="B95" s="38" t="s">
        <v>312</v>
      </c>
      <c r="C95" s="34" t="s">
        <v>313</v>
      </c>
      <c r="D95" s="35" t="s">
        <v>301</v>
      </c>
      <c r="E95" s="33" t="s">
        <v>314</v>
      </c>
      <c r="F95" s="34" t="s">
        <v>122</v>
      </c>
      <c r="G95" s="26" t="n">
        <f aca="false">14+16</f>
        <v>30</v>
      </c>
      <c r="H95" s="27" t="n">
        <v>11.19</v>
      </c>
      <c r="I95" s="26" t="n">
        <f aca="false">ROUND(G95*H95,2)</f>
        <v>335.7</v>
      </c>
      <c r="J95" s="28"/>
    </row>
    <row r="96" customFormat="false" ht="29.25" hidden="false" customHeight="true" outlineLevel="0" collapsed="false">
      <c r="A96" s="32" t="n">
        <v>81</v>
      </c>
      <c r="B96" s="38" t="s">
        <v>315</v>
      </c>
      <c r="C96" s="34" t="s">
        <v>316</v>
      </c>
      <c r="D96" s="35" t="s">
        <v>301</v>
      </c>
      <c r="E96" s="33" t="s">
        <v>317</v>
      </c>
      <c r="F96" s="34" t="s">
        <v>122</v>
      </c>
      <c r="G96" s="26" t="n">
        <v>30</v>
      </c>
      <c r="H96" s="27" t="n">
        <v>17.84</v>
      </c>
      <c r="I96" s="26" t="n">
        <f aca="false">ROUND(G96*H96,2)</f>
        <v>535.2</v>
      </c>
      <c r="J96" s="28"/>
    </row>
    <row r="97" customFormat="false" ht="29.25" hidden="false" customHeight="true" outlineLevel="0" collapsed="false">
      <c r="A97" s="32" t="n">
        <v>82</v>
      </c>
      <c r="B97" s="38" t="s">
        <v>318</v>
      </c>
      <c r="C97" s="34" t="s">
        <v>319</v>
      </c>
      <c r="D97" s="35" t="s">
        <v>257</v>
      </c>
      <c r="E97" s="33" t="s">
        <v>320</v>
      </c>
      <c r="F97" s="34" t="s">
        <v>135</v>
      </c>
      <c r="G97" s="26" t="n">
        <v>1</v>
      </c>
      <c r="H97" s="27" t="n">
        <v>21.24</v>
      </c>
      <c r="I97" s="26" t="n">
        <f aca="false">ROUND(G97*H97,2)</f>
        <v>21.24</v>
      </c>
      <c r="J97" s="28"/>
    </row>
    <row r="98" customFormat="false" ht="29.25" hidden="false" customHeight="true" outlineLevel="0" collapsed="false">
      <c r="A98" s="32" t="n">
        <v>83</v>
      </c>
      <c r="B98" s="39" t="s">
        <v>321</v>
      </c>
      <c r="C98" s="34" t="s">
        <v>322</v>
      </c>
      <c r="D98" s="35" t="s">
        <v>323</v>
      </c>
      <c r="E98" s="33" t="s">
        <v>324</v>
      </c>
      <c r="F98" s="34" t="s">
        <v>135</v>
      </c>
      <c r="G98" s="26" t="n">
        <v>2</v>
      </c>
      <c r="H98" s="27" t="n">
        <v>87.28</v>
      </c>
      <c r="I98" s="26" t="n">
        <f aca="false">ROUND(G98*H98,2)</f>
        <v>174.56</v>
      </c>
      <c r="J98" s="28"/>
    </row>
    <row r="99" customFormat="false" ht="29.25" hidden="false" customHeight="true" outlineLevel="0" collapsed="false">
      <c r="A99" s="32" t="n">
        <v>84</v>
      </c>
      <c r="B99" s="38" t="s">
        <v>325</v>
      </c>
      <c r="C99" s="34" t="s">
        <v>326</v>
      </c>
      <c r="D99" s="35" t="s">
        <v>327</v>
      </c>
      <c r="E99" s="33" t="s">
        <v>328</v>
      </c>
      <c r="F99" s="34" t="s">
        <v>135</v>
      </c>
      <c r="G99" s="26" t="n">
        <v>1</v>
      </c>
      <c r="H99" s="27" t="n">
        <v>174.36</v>
      </c>
      <c r="I99" s="26" t="n">
        <f aca="false">ROUND(G99*H99,2)</f>
        <v>174.36</v>
      </c>
      <c r="J99" s="28"/>
    </row>
    <row r="100" customFormat="false" ht="29.25" hidden="false" customHeight="true" outlineLevel="0" collapsed="false">
      <c r="A100" s="32" t="n">
        <v>85</v>
      </c>
      <c r="B100" s="38" t="s">
        <v>329</v>
      </c>
      <c r="C100" s="35" t="s">
        <v>330</v>
      </c>
      <c r="D100" s="35" t="s">
        <v>327</v>
      </c>
      <c r="E100" s="33" t="s">
        <v>331</v>
      </c>
      <c r="F100" s="34" t="s">
        <v>135</v>
      </c>
      <c r="G100" s="26" t="n">
        <v>3</v>
      </c>
      <c r="H100" s="27" t="n">
        <v>66.21</v>
      </c>
      <c r="I100" s="26" t="n">
        <f aca="false">ROUND(G100*H100,2)</f>
        <v>198.63</v>
      </c>
      <c r="J100" s="28"/>
    </row>
    <row r="101" customFormat="false" ht="29.25" hidden="false" customHeight="true" outlineLevel="0" collapsed="false">
      <c r="A101" s="32" t="n">
        <v>86</v>
      </c>
      <c r="B101" s="38" t="s">
        <v>332</v>
      </c>
      <c r="C101" s="34" t="s">
        <v>333</v>
      </c>
      <c r="D101" s="35" t="s">
        <v>334</v>
      </c>
      <c r="E101" s="33" t="s">
        <v>335</v>
      </c>
      <c r="F101" s="34" t="s">
        <v>135</v>
      </c>
      <c r="G101" s="26" t="n">
        <v>24</v>
      </c>
      <c r="H101" s="27" t="n">
        <v>8.27</v>
      </c>
      <c r="I101" s="26" t="n">
        <f aca="false">ROUND(G101*H101,2)</f>
        <v>198.48</v>
      </c>
      <c r="J101" s="28"/>
    </row>
    <row r="102" customFormat="false" ht="29.25" hidden="false" customHeight="true" outlineLevel="0" collapsed="false">
      <c r="A102" s="32" t="n">
        <v>87</v>
      </c>
      <c r="B102" s="38" t="s">
        <v>336</v>
      </c>
      <c r="C102" s="34" t="s">
        <v>337</v>
      </c>
      <c r="D102" s="35" t="s">
        <v>323</v>
      </c>
      <c r="E102" s="33" t="s">
        <v>338</v>
      </c>
      <c r="F102" s="34" t="s">
        <v>135</v>
      </c>
      <c r="G102" s="26" t="n">
        <v>1</v>
      </c>
      <c r="H102" s="27" t="n">
        <v>626.7</v>
      </c>
      <c r="I102" s="26" t="n">
        <f aca="false">ROUND(G102*H102,2)</f>
        <v>626.7</v>
      </c>
      <c r="J102" s="28"/>
    </row>
    <row r="103" customFormat="false" ht="29.25" hidden="false" customHeight="true" outlineLevel="0" collapsed="false">
      <c r="A103" s="32" t="n">
        <v>88</v>
      </c>
      <c r="B103" s="38" t="s">
        <v>339</v>
      </c>
      <c r="C103" s="34" t="s">
        <v>340</v>
      </c>
      <c r="D103" s="35" t="s">
        <v>341</v>
      </c>
      <c r="E103" s="33" t="s">
        <v>342</v>
      </c>
      <c r="F103" s="34" t="s">
        <v>135</v>
      </c>
      <c r="G103" s="26" t="n">
        <v>1</v>
      </c>
      <c r="H103" s="27" t="n">
        <v>154.85</v>
      </c>
      <c r="I103" s="26" t="n">
        <f aca="false">ROUND(G103*H103,2)</f>
        <v>154.85</v>
      </c>
      <c r="J103" s="28"/>
    </row>
    <row r="104" customFormat="false" ht="29.25" hidden="false" customHeight="true" outlineLevel="0" collapsed="false">
      <c r="A104" s="40" t="n">
        <v>89</v>
      </c>
      <c r="B104" s="38" t="s">
        <v>343</v>
      </c>
      <c r="C104" s="34" t="s">
        <v>344</v>
      </c>
      <c r="D104" s="35" t="s">
        <v>345</v>
      </c>
      <c r="E104" s="41" t="s">
        <v>346</v>
      </c>
      <c r="F104" s="34" t="s">
        <v>122</v>
      </c>
      <c r="G104" s="27" t="n">
        <v>40</v>
      </c>
      <c r="H104" s="27" t="n">
        <v>4.81</v>
      </c>
      <c r="I104" s="26" t="n">
        <f aca="false">ROUND(G104*H104,2)</f>
        <v>192.4</v>
      </c>
      <c r="J104" s="28"/>
    </row>
    <row r="105" customFormat="false" ht="29.25" hidden="false" customHeight="true" outlineLevel="0" collapsed="false">
      <c r="A105" s="40" t="n">
        <v>90</v>
      </c>
      <c r="B105" s="42" t="s">
        <v>347</v>
      </c>
      <c r="C105" s="34" t="s">
        <v>348</v>
      </c>
      <c r="D105" s="35" t="s">
        <v>349</v>
      </c>
      <c r="E105" s="41" t="s">
        <v>350</v>
      </c>
      <c r="F105" s="34" t="s">
        <v>269</v>
      </c>
      <c r="G105" s="27" t="n">
        <v>1</v>
      </c>
      <c r="H105" s="27" t="n">
        <v>86.32</v>
      </c>
      <c r="I105" s="26" t="n">
        <f aca="false">ROUND(G105*H105,2)</f>
        <v>86.32</v>
      </c>
      <c r="J105" s="28"/>
    </row>
    <row r="106" customFormat="false" ht="29.25" hidden="false" customHeight="true" outlineLevel="0" collapsed="false">
      <c r="A106" s="23" t="n">
        <v>91</v>
      </c>
      <c r="B106" s="29" t="s">
        <v>351</v>
      </c>
      <c r="C106" s="29" t="s">
        <v>352</v>
      </c>
      <c r="D106" s="29" t="s">
        <v>353</v>
      </c>
      <c r="E106" s="33" t="s">
        <v>354</v>
      </c>
      <c r="F106" s="33" t="s">
        <v>135</v>
      </c>
      <c r="G106" s="31" t="n">
        <v>2</v>
      </c>
      <c r="H106" s="31" t="n">
        <v>310.1</v>
      </c>
      <c r="I106" s="31" t="n">
        <f aca="false">ROUND(G106*H106,2)</f>
        <v>620.2</v>
      </c>
      <c r="J106" s="28"/>
    </row>
    <row r="107" customFormat="false" ht="29.25" hidden="false" customHeight="true" outlineLevel="0" collapsed="false">
      <c r="A107" s="23" t="n">
        <v>92</v>
      </c>
      <c r="B107" s="29" t="s">
        <v>355</v>
      </c>
      <c r="C107" s="29" t="s">
        <v>356</v>
      </c>
      <c r="D107" s="29" t="s">
        <v>353</v>
      </c>
      <c r="E107" s="33" t="s">
        <v>357</v>
      </c>
      <c r="F107" s="33" t="s">
        <v>135</v>
      </c>
      <c r="G107" s="31" t="n">
        <v>1</v>
      </c>
      <c r="H107" s="31" t="n">
        <v>130.1</v>
      </c>
      <c r="I107" s="31" t="n">
        <f aca="false">ROUND(G107*H107,2)</f>
        <v>130.1</v>
      </c>
      <c r="J107" s="28"/>
    </row>
    <row r="108" customFormat="false" ht="29.25" hidden="false" customHeight="true" outlineLevel="0" collapsed="false">
      <c r="A108" s="23" t="n">
        <v>93</v>
      </c>
      <c r="B108" s="29" t="s">
        <v>358</v>
      </c>
      <c r="C108" s="29" t="s">
        <v>359</v>
      </c>
      <c r="D108" s="29" t="s">
        <v>353</v>
      </c>
      <c r="E108" s="33" t="s">
        <v>360</v>
      </c>
      <c r="F108" s="33" t="s">
        <v>135</v>
      </c>
      <c r="G108" s="31" t="n">
        <v>1</v>
      </c>
      <c r="H108" s="31" t="n">
        <v>166.8</v>
      </c>
      <c r="I108" s="31" t="n">
        <f aca="false">ROUND(G108*H108,2)</f>
        <v>166.8</v>
      </c>
      <c r="J108" s="28"/>
    </row>
    <row r="109" customFormat="false" ht="29.25" hidden="false" customHeight="true" outlineLevel="0" collapsed="false">
      <c r="A109" s="23" t="n">
        <v>94</v>
      </c>
      <c r="B109" s="29" t="s">
        <v>361</v>
      </c>
      <c r="C109" s="29" t="s">
        <v>362</v>
      </c>
      <c r="D109" s="29" t="s">
        <v>353</v>
      </c>
      <c r="E109" s="33" t="s">
        <v>363</v>
      </c>
      <c r="F109" s="33" t="s">
        <v>135</v>
      </c>
      <c r="G109" s="31" t="n">
        <v>1</v>
      </c>
      <c r="H109" s="31" t="n">
        <v>34.35</v>
      </c>
      <c r="I109" s="31" t="n">
        <f aca="false">ROUND(G109*H109,2)</f>
        <v>34.35</v>
      </c>
      <c r="J109" s="28"/>
    </row>
    <row r="110" customFormat="false" ht="29.25" hidden="false" customHeight="true" outlineLevel="0" collapsed="false">
      <c r="A110" s="22" t="n">
        <v>95</v>
      </c>
      <c r="B110" s="23" t="s">
        <v>364</v>
      </c>
      <c r="C110" s="30" t="s">
        <v>365</v>
      </c>
      <c r="D110" s="25" t="s">
        <v>334</v>
      </c>
      <c r="E110" s="33" t="s">
        <v>366</v>
      </c>
      <c r="F110" s="25" t="s">
        <v>135</v>
      </c>
      <c r="G110" s="27" t="n">
        <v>1</v>
      </c>
      <c r="H110" s="27" t="n">
        <v>401.6</v>
      </c>
      <c r="I110" s="26" t="n">
        <f aca="false">ROUND(G110*H110,2)</f>
        <v>401.6</v>
      </c>
      <c r="J110" s="28"/>
    </row>
    <row r="111" customFormat="false" ht="29.25" hidden="false" customHeight="true" outlineLevel="0" collapsed="false">
      <c r="A111" s="22" t="n">
        <v>96</v>
      </c>
      <c r="B111" s="29" t="s">
        <v>367</v>
      </c>
      <c r="C111" s="30" t="s">
        <v>368</v>
      </c>
      <c r="D111" s="25" t="s">
        <v>257</v>
      </c>
      <c r="E111" s="33" t="s">
        <v>369</v>
      </c>
      <c r="F111" s="25" t="s">
        <v>135</v>
      </c>
      <c r="G111" s="27" t="n">
        <v>2</v>
      </c>
      <c r="H111" s="27" t="n">
        <v>21.27</v>
      </c>
      <c r="I111" s="26" t="n">
        <f aca="false">ROUND(G111*H111,2)</f>
        <v>42.54</v>
      </c>
      <c r="J111" s="28"/>
    </row>
    <row r="112" customFormat="false" ht="29.25" hidden="false" customHeight="true" outlineLevel="0" collapsed="false">
      <c r="A112" s="22" t="n">
        <v>97</v>
      </c>
      <c r="B112" s="29" t="s">
        <v>370</v>
      </c>
      <c r="C112" s="30" t="s">
        <v>371</v>
      </c>
      <c r="D112" s="25" t="s">
        <v>257</v>
      </c>
      <c r="E112" s="33" t="s">
        <v>372</v>
      </c>
      <c r="F112" s="25" t="s">
        <v>135</v>
      </c>
      <c r="G112" s="27" t="n">
        <v>2</v>
      </c>
      <c r="H112" s="27" t="n">
        <v>35.57</v>
      </c>
      <c r="I112" s="26" t="n">
        <f aca="false">ROUND(G112*H112,2)</f>
        <v>71.14</v>
      </c>
      <c r="J112" s="28"/>
    </row>
    <row r="113" customFormat="false" ht="29.25" hidden="false" customHeight="true" outlineLevel="0" collapsed="false">
      <c r="A113" s="22" t="n">
        <v>98</v>
      </c>
      <c r="B113" s="23" t="s">
        <v>373</v>
      </c>
      <c r="C113" s="30" t="s">
        <v>374</v>
      </c>
      <c r="D113" s="25" t="s">
        <v>257</v>
      </c>
      <c r="E113" s="33" t="s">
        <v>375</v>
      </c>
      <c r="F113" s="25" t="s">
        <v>135</v>
      </c>
      <c r="G113" s="27" t="n">
        <v>1</v>
      </c>
      <c r="H113" s="27" t="n">
        <v>38.87</v>
      </c>
      <c r="I113" s="26" t="n">
        <f aca="false">ROUND(G113*H113,2)</f>
        <v>38.87</v>
      </c>
      <c r="J113" s="28"/>
    </row>
    <row r="114" customFormat="false" ht="29.25" hidden="false" customHeight="true" outlineLevel="0" collapsed="false">
      <c r="A114" s="22" t="n">
        <v>99</v>
      </c>
      <c r="B114" s="29" t="s">
        <v>376</v>
      </c>
      <c r="C114" s="30" t="s">
        <v>377</v>
      </c>
      <c r="D114" s="25" t="s">
        <v>257</v>
      </c>
      <c r="E114" s="33" t="s">
        <v>378</v>
      </c>
      <c r="F114" s="25" t="s">
        <v>135</v>
      </c>
      <c r="G114" s="43" t="n">
        <v>16</v>
      </c>
      <c r="H114" s="27" t="n">
        <v>46.57</v>
      </c>
      <c r="I114" s="26" t="n">
        <f aca="false">ROUND(G114*H114,2)</f>
        <v>745.12</v>
      </c>
      <c r="J114" s="28"/>
    </row>
    <row r="115" customFormat="false" ht="29.25" hidden="false" customHeight="true" outlineLevel="0" collapsed="false">
      <c r="A115" s="22" t="n">
        <v>100</v>
      </c>
      <c r="B115" s="29" t="s">
        <v>379</v>
      </c>
      <c r="C115" s="30" t="s">
        <v>380</v>
      </c>
      <c r="D115" s="25" t="s">
        <v>381</v>
      </c>
      <c r="E115" s="33" t="s">
        <v>382</v>
      </c>
      <c r="F115" s="25" t="s">
        <v>135</v>
      </c>
      <c r="G115" s="26" t="n">
        <v>10</v>
      </c>
      <c r="H115" s="27" t="n">
        <v>55.02</v>
      </c>
      <c r="I115" s="26" t="n">
        <f aca="false">ROUND(G115*H115,2)</f>
        <v>550.2</v>
      </c>
      <c r="J115" s="28"/>
    </row>
    <row r="116" customFormat="false" ht="29.25" hidden="false" customHeight="true" outlineLevel="0" collapsed="false">
      <c r="A116" s="22" t="n">
        <v>101</v>
      </c>
      <c r="B116" s="29" t="s">
        <v>383</v>
      </c>
      <c r="C116" s="30" t="s">
        <v>384</v>
      </c>
      <c r="D116" s="25" t="s">
        <v>385</v>
      </c>
      <c r="E116" s="33" t="s">
        <v>386</v>
      </c>
      <c r="F116" s="34" t="s">
        <v>122</v>
      </c>
      <c r="G116" s="26" t="n">
        <v>150</v>
      </c>
      <c r="H116" s="27" t="n">
        <v>3.09</v>
      </c>
      <c r="I116" s="26" t="n">
        <f aca="false">ROUND(G116*H116,2)</f>
        <v>463.5</v>
      </c>
      <c r="J116" s="28"/>
    </row>
    <row r="117" customFormat="false" ht="29.25" hidden="false" customHeight="true" outlineLevel="0" collapsed="false">
      <c r="A117" s="22" t="n">
        <v>102</v>
      </c>
      <c r="B117" s="29" t="s">
        <v>387</v>
      </c>
      <c r="C117" s="30" t="s">
        <v>388</v>
      </c>
      <c r="D117" s="25" t="s">
        <v>389</v>
      </c>
      <c r="E117" s="33" t="s">
        <v>390</v>
      </c>
      <c r="F117" s="25" t="s">
        <v>135</v>
      </c>
      <c r="G117" s="26" t="n">
        <v>3</v>
      </c>
      <c r="H117" s="27" t="n">
        <v>38.51</v>
      </c>
      <c r="I117" s="26" t="n">
        <f aca="false">ROUND(G117*H117,2)</f>
        <v>115.53</v>
      </c>
      <c r="J117" s="28"/>
    </row>
    <row r="118" customFormat="false" ht="22.5" hidden="false" customHeight="true" outlineLevel="0" collapsed="false">
      <c r="A118" s="44" t="s">
        <v>391</v>
      </c>
      <c r="B118" s="44"/>
      <c r="C118" s="45"/>
      <c r="D118" s="46"/>
      <c r="E118" s="46"/>
      <c r="F118" s="46"/>
      <c r="G118" s="47"/>
      <c r="H118" s="47"/>
      <c r="I118" s="48"/>
      <c r="J118" s="49" t="n">
        <f aca="false">SUM(I16:I117)</f>
        <v>37582.37</v>
      </c>
    </row>
    <row r="119" customFormat="false" ht="15.75" hidden="false" customHeight="false" outlineLevel="0" collapsed="false"/>
    <row r="120" customFormat="false" ht="13.8" hidden="false" customHeight="false" outlineLevel="0" collapsed="false">
      <c r="A120" s="50"/>
      <c r="B120" s="51" t="s">
        <v>392</v>
      </c>
      <c r="C120" s="52"/>
      <c r="D120" s="53"/>
      <c r="E120" s="53"/>
      <c r="F120" s="53"/>
      <c r="G120" s="53"/>
      <c r="H120" s="53"/>
      <c r="I120" s="54"/>
      <c r="J120" s="55" t="n">
        <f aca="false">SUM(I16:I117)</f>
        <v>37582.37</v>
      </c>
    </row>
    <row r="121" customFormat="false" ht="15.75" hidden="false" customHeight="false" outlineLevel="0" collapsed="false">
      <c r="A121" s="50"/>
      <c r="B121" s="7" t="s">
        <v>393</v>
      </c>
      <c r="C121" s="52"/>
      <c r="D121" s="53"/>
      <c r="E121" s="53"/>
      <c r="F121" s="53"/>
      <c r="G121" s="53"/>
      <c r="H121" s="53"/>
      <c r="I121" s="54"/>
      <c r="J121" s="55" t="n">
        <f aca="false">J120</f>
        <v>37582.37</v>
      </c>
    </row>
    <row r="122" customFormat="false" ht="15.75" hidden="false" customHeight="false" outlineLevel="0" collapsed="false">
      <c r="A122" s="50"/>
      <c r="B122" s="51" t="s">
        <v>394</v>
      </c>
      <c r="C122" s="52"/>
      <c r="D122" s="53"/>
      <c r="E122" s="53"/>
      <c r="F122" s="53"/>
      <c r="G122" s="53"/>
      <c r="H122" s="53"/>
      <c r="I122" s="54"/>
      <c r="J122" s="55" t="n">
        <f aca="false">0.18*J121</f>
        <v>6764.8266</v>
      </c>
    </row>
    <row r="123" customFormat="false" ht="15.75" hidden="false" customHeight="false" outlineLevel="0" collapsed="false">
      <c r="A123" s="50"/>
      <c r="B123" s="51" t="s">
        <v>395</v>
      </c>
      <c r="C123" s="52"/>
      <c r="D123" s="53"/>
      <c r="E123" s="53"/>
      <c r="F123" s="53"/>
      <c r="G123" s="53"/>
      <c r="H123" s="53"/>
      <c r="I123" s="54"/>
      <c r="J123" s="55" t="n">
        <f aca="false">SUM(J121+J122)</f>
        <v>44347.1966</v>
      </c>
    </row>
    <row r="124" customFormat="false" ht="15.75" hidden="false" customHeight="false" outlineLevel="0" collapsed="false">
      <c r="A124" s="50"/>
      <c r="B124" s="51" t="s">
        <v>396</v>
      </c>
      <c r="C124" s="52"/>
      <c r="D124" s="53"/>
      <c r="E124" s="53"/>
      <c r="F124" s="53"/>
      <c r="G124" s="53"/>
      <c r="H124" s="53"/>
      <c r="I124" s="54"/>
      <c r="J124" s="55" t="n">
        <f aca="false">0.15*J123</f>
        <v>6652.07949</v>
      </c>
    </row>
    <row r="125" customFormat="false" ht="13.8" hidden="false" customHeight="false" outlineLevel="0" collapsed="false">
      <c r="A125" s="50"/>
      <c r="B125" s="51" t="s">
        <v>397</v>
      </c>
      <c r="C125" s="52"/>
      <c r="D125" s="53"/>
      <c r="E125" s="53"/>
      <c r="F125" s="53"/>
      <c r="G125" s="53"/>
      <c r="H125" s="53"/>
      <c r="I125" s="54"/>
      <c r="J125" s="56" t="n">
        <v>750</v>
      </c>
    </row>
    <row r="126" customFormat="false" ht="13.8" hidden="false" customHeight="false" outlineLevel="0" collapsed="false">
      <c r="A126" s="50"/>
      <c r="B126" s="51" t="s">
        <v>398</v>
      </c>
      <c r="C126" s="52"/>
      <c r="D126" s="53"/>
      <c r="E126" s="53"/>
      <c r="F126" s="53"/>
      <c r="G126" s="53"/>
      <c r="H126" s="53"/>
      <c r="I126" s="54"/>
      <c r="J126" s="56" t="n">
        <f aca="false">2*250</f>
        <v>500</v>
      </c>
    </row>
    <row r="127" customFormat="false" ht="15.75" hidden="false" customHeight="false" outlineLevel="0" collapsed="false">
      <c r="A127" s="50"/>
      <c r="B127" s="51" t="s">
        <v>399</v>
      </c>
      <c r="C127" s="52"/>
      <c r="D127" s="53"/>
      <c r="E127" s="53"/>
      <c r="F127" s="53"/>
      <c r="G127" s="53"/>
      <c r="H127" s="53"/>
      <c r="I127" s="54"/>
      <c r="J127" s="55" t="n">
        <f aca="false">SUM(J123+J124+J125+J126)</f>
        <v>52249.27609</v>
      </c>
    </row>
    <row r="128" customFormat="false" ht="15.75" hidden="false" customHeight="false" outlineLevel="0" collapsed="false">
      <c r="A128" s="50"/>
      <c r="B128" s="51" t="s">
        <v>400</v>
      </c>
      <c r="C128" s="52"/>
      <c r="D128" s="53"/>
      <c r="E128" s="53"/>
      <c r="F128" s="53"/>
      <c r="G128" s="53"/>
      <c r="H128" s="53"/>
      <c r="I128" s="54"/>
      <c r="J128" s="55" t="n">
        <f aca="false">0.24*J127</f>
        <v>12539.8262616</v>
      </c>
    </row>
    <row r="129" customFormat="false" ht="15.75" hidden="false" customHeight="false" outlineLevel="0" collapsed="false">
      <c r="A129" s="50"/>
      <c r="B129" s="51" t="s">
        <v>401</v>
      </c>
      <c r="C129" s="52"/>
      <c r="D129" s="53"/>
      <c r="E129" s="53"/>
      <c r="F129" s="53"/>
      <c r="G129" s="53"/>
      <c r="H129" s="53"/>
      <c r="I129" s="54"/>
      <c r="J129" s="55" t="n">
        <f aca="false">SUM(J127+J128)</f>
        <v>64789.1023516</v>
      </c>
    </row>
    <row r="131" customFormat="false" ht="15" hidden="false" customHeight="false" outlineLevel="0" collapsed="false">
      <c r="B131" s="57"/>
      <c r="C131" s="57"/>
      <c r="D131" s="57" t="s">
        <v>402</v>
      </c>
      <c r="E131" s="57"/>
      <c r="F131" s="57"/>
      <c r="G131" s="57"/>
      <c r="H131" s="57"/>
      <c r="I131" s="57"/>
      <c r="J131" s="57"/>
    </row>
    <row r="132" customFormat="false" ht="15" hidden="false" customHeight="false" outlineLevel="0" collapsed="false">
      <c r="B132" s="1"/>
      <c r="C132" s="1"/>
      <c r="D132" s="1"/>
      <c r="E132" s="1"/>
      <c r="F132" s="1"/>
      <c r="G132" s="1"/>
      <c r="H132" s="1"/>
      <c r="I132" s="1"/>
      <c r="J132" s="1"/>
    </row>
    <row r="133" customFormat="false" ht="13.8" hidden="false" customHeight="false" outlineLevel="0" collapsed="false">
      <c r="B133" s="58" t="s">
        <v>403</v>
      </c>
      <c r="C133" s="58"/>
      <c r="D133" s="1" t="s">
        <v>404</v>
      </c>
      <c r="E133" s="1"/>
      <c r="F133" s="1"/>
      <c r="G133" s="59" t="s">
        <v>405</v>
      </c>
      <c r="H133" s="59"/>
      <c r="I133" s="59"/>
      <c r="J133" s="1"/>
    </row>
    <row r="134" customFormat="false" ht="13.8" hidden="false" customHeight="false" outlineLevel="0" collapsed="false">
      <c r="B134" s="58"/>
      <c r="C134" s="57"/>
      <c r="D134" s="57"/>
      <c r="E134" s="57"/>
      <c r="F134" s="57"/>
      <c r="G134" s="57"/>
      <c r="H134" s="57"/>
      <c r="I134" s="57"/>
      <c r="J134" s="1"/>
    </row>
    <row r="135" customFormat="false" ht="13.8" hidden="false" customHeight="false" outlineLevel="0" collapsed="false">
      <c r="B135" s="58"/>
      <c r="C135" s="57"/>
      <c r="D135" s="57"/>
      <c r="E135" s="57"/>
      <c r="F135" s="57"/>
      <c r="G135" s="57"/>
      <c r="H135" s="57"/>
      <c r="I135" s="57"/>
      <c r="J135" s="1"/>
    </row>
    <row r="136" customFormat="false" ht="13.8" hidden="false" customHeight="false" outlineLevel="0" collapsed="false">
      <c r="B136" s="58"/>
      <c r="C136" s="57"/>
      <c r="D136" s="57"/>
      <c r="E136" s="57"/>
      <c r="F136" s="57"/>
      <c r="G136" s="57"/>
      <c r="H136" s="57"/>
      <c r="I136" s="57"/>
      <c r="J136" s="1"/>
    </row>
    <row r="137" customFormat="false" ht="13.8" hidden="false" customHeight="false" outlineLevel="0" collapsed="false">
      <c r="B137" s="60" t="s">
        <v>406</v>
      </c>
      <c r="C137" s="57"/>
      <c r="D137" s="57" t="s">
        <v>407</v>
      </c>
      <c r="E137" s="57"/>
      <c r="F137" s="57"/>
      <c r="G137" s="4" t="s">
        <v>408</v>
      </c>
      <c r="H137" s="4"/>
      <c r="I137" s="57"/>
      <c r="J137" s="1"/>
    </row>
    <row r="138" customFormat="false" ht="13.8" hidden="false" customHeight="false" outlineLevel="0" collapsed="false">
      <c r="B138" s="60" t="s">
        <v>409</v>
      </c>
      <c r="C138" s="1"/>
      <c r="D138" s="1" t="s">
        <v>410</v>
      </c>
      <c r="E138" s="1"/>
      <c r="F138" s="1"/>
      <c r="G138" s="4" t="s">
        <v>411</v>
      </c>
      <c r="H138" s="4"/>
      <c r="I138" s="1"/>
      <c r="J138" s="1"/>
    </row>
    <row r="139" customFormat="false" ht="13.8" hidden="false" customHeight="false" outlineLevel="0" collapsed="false">
      <c r="B139" s="61"/>
    </row>
    <row r="140" customFormat="false" ht="13.8" hidden="false" customHeight="false" outlineLevel="0" collapsed="false">
      <c r="B140" s="60" t="s">
        <v>412</v>
      </c>
    </row>
    <row r="141" customFormat="false" ht="13.8" hidden="false" customHeight="false" outlineLevel="0" collapsed="false">
      <c r="B141" s="60" t="s">
        <v>413</v>
      </c>
    </row>
    <row r="146" customFormat="false" ht="13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2:J12"/>
    <mergeCell ref="J16:J39"/>
    <mergeCell ref="J40:J117"/>
    <mergeCell ref="A118:B118"/>
    <mergeCell ref="G133:I133"/>
  </mergeCells>
  <printOptions headings="false" gridLines="false" gridLinesSet="true" horizontalCentered="false" verticalCentered="false"/>
  <pageMargins left="0.236111111111111" right="0.236111111111111" top="0.39375" bottom="0.551388888888889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1472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2017-12-26T09:53:11Z</dcterms:created>
  <dc:creator>ΗΛΙΑΣ</dc:creator>
  <dc:description/>
  <dc:language>el-GR</dc:language>
  <cp:lastModifiedBy/>
  <cp:lastPrinted>2018-06-19T14:35:41Z</cp:lastPrinted>
  <dcterms:modified xsi:type="dcterms:W3CDTF">2018-10-10T09:48:12Z</dcterms:modified>
  <cp:revision>228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